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8800" windowHeight="13176" tabRatio="500"/>
  </bookViews>
  <sheets>
    <sheet name="All-Star Batters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29" i="4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3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3"/>
  <c r="AU17"/>
  <c r="AU4"/>
  <c r="AU5"/>
  <c r="AU6"/>
  <c r="AU7"/>
  <c r="AU8"/>
  <c r="AU9"/>
  <c r="AU10"/>
  <c r="AU11"/>
  <c r="AU12"/>
  <c r="AU13"/>
  <c r="AU14"/>
  <c r="AU15"/>
  <c r="AU16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3"/>
  <c r="AE26"/>
  <c r="AF26"/>
  <c r="AG26"/>
  <c r="AH26"/>
  <c r="AI26"/>
  <c r="AJ26"/>
  <c r="AK26"/>
  <c r="AE27"/>
  <c r="AF27"/>
  <c r="AG27"/>
  <c r="AH27"/>
  <c r="AI27"/>
  <c r="AJ27"/>
  <c r="AK27"/>
  <c r="AE28"/>
  <c r="AF28"/>
  <c r="AG28"/>
  <c r="AH28"/>
  <c r="AI28"/>
  <c r="AJ28"/>
  <c r="AK28"/>
  <c r="AE29"/>
  <c r="AF29"/>
  <c r="AG29"/>
  <c r="AH29"/>
  <c r="AI29"/>
  <c r="AJ29"/>
  <c r="AK29"/>
  <c r="AE30"/>
  <c r="AF30"/>
  <c r="AG30"/>
  <c r="AH30"/>
  <c r="AI30"/>
  <c r="AJ30"/>
  <c r="AK30"/>
  <c r="AE31"/>
  <c r="AF31"/>
  <c r="AG31"/>
  <c r="AH31"/>
  <c r="AI31"/>
  <c r="AJ31"/>
  <c r="AK31"/>
  <c r="AE32"/>
  <c r="AF32"/>
  <c r="AG32"/>
  <c r="AH32"/>
  <c r="AI32"/>
  <c r="AJ32"/>
  <c r="AK32"/>
  <c r="AE33"/>
  <c r="AF33"/>
  <c r="AG33"/>
  <c r="AH33"/>
  <c r="AI33"/>
  <c r="AJ33"/>
  <c r="AK33"/>
  <c r="AE34"/>
  <c r="AF34"/>
  <c r="AG34"/>
  <c r="AH34"/>
  <c r="AI34"/>
  <c r="AJ34"/>
  <c r="AK34"/>
  <c r="AE35"/>
  <c r="AF35"/>
  <c r="AG35"/>
  <c r="AH35"/>
  <c r="AI35"/>
  <c r="AJ35"/>
  <c r="AK35"/>
  <c r="AE36"/>
  <c r="AF36"/>
  <c r="AG36"/>
  <c r="AH36"/>
  <c r="AI36"/>
  <c r="AJ36"/>
  <c r="AK36"/>
  <c r="AE37"/>
  <c r="AF37"/>
  <c r="AG37"/>
  <c r="AH37"/>
  <c r="AI37"/>
  <c r="AJ37"/>
  <c r="AK37"/>
  <c r="AE38"/>
  <c r="AF38"/>
  <c r="AG38"/>
  <c r="AH38"/>
  <c r="AI38"/>
  <c r="AJ38"/>
  <c r="AK38"/>
  <c r="AE39"/>
  <c r="AF39"/>
  <c r="AG39"/>
  <c r="AH39"/>
  <c r="AI39"/>
  <c r="AJ39"/>
  <c r="AK39"/>
  <c r="AE40"/>
  <c r="AF40"/>
  <c r="AG40"/>
  <c r="AH40"/>
  <c r="AI40"/>
  <c r="AJ40"/>
  <c r="AK40"/>
  <c r="AE41"/>
  <c r="AF41"/>
  <c r="AG41"/>
  <c r="AH41"/>
  <c r="AI41"/>
  <c r="AJ41"/>
  <c r="AK41"/>
  <c r="AE42"/>
  <c r="AF42"/>
  <c r="AG42"/>
  <c r="AH42"/>
  <c r="AI42"/>
  <c r="AJ42"/>
  <c r="AK42"/>
  <c r="AE43"/>
  <c r="AF43"/>
  <c r="AG43"/>
  <c r="AH43"/>
  <c r="AI43"/>
  <c r="AJ43"/>
  <c r="AK43"/>
  <c r="AE44"/>
  <c r="AF44"/>
  <c r="AG44"/>
  <c r="AH44"/>
  <c r="AI44"/>
  <c r="AJ44"/>
  <c r="AK44"/>
  <c r="AE45"/>
  <c r="AF45"/>
  <c r="AG45"/>
  <c r="AH45"/>
  <c r="AI45"/>
  <c r="AJ45"/>
  <c r="AK45"/>
  <c r="AE46"/>
  <c r="AF46"/>
  <c r="AG46"/>
  <c r="AH46"/>
  <c r="AI46"/>
  <c r="AJ46"/>
  <c r="AK46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3"/>
  <c r="AF4"/>
  <c r="AJ4"/>
  <c r="AF5"/>
  <c r="AJ5"/>
  <c r="AF6"/>
  <c r="AJ6"/>
  <c r="AF7"/>
  <c r="AJ7"/>
  <c r="AF8"/>
  <c r="AJ8"/>
  <c r="AF9"/>
  <c r="AJ9"/>
  <c r="AF10"/>
  <c r="AJ10"/>
  <c r="AF11"/>
  <c r="AJ11"/>
  <c r="AF12"/>
  <c r="AJ12"/>
  <c r="AF13"/>
  <c r="AJ13"/>
  <c r="AF14"/>
  <c r="AJ14"/>
  <c r="AF15"/>
  <c r="AJ15"/>
  <c r="AF16"/>
  <c r="AJ16"/>
  <c r="AF17"/>
  <c r="AJ17"/>
  <c r="AF18"/>
  <c r="AJ18"/>
  <c r="AF19"/>
  <c r="AJ19"/>
  <c r="AF20"/>
  <c r="AJ20"/>
  <c r="AF21"/>
  <c r="AJ21"/>
  <c r="AF22"/>
  <c r="AJ22"/>
  <c r="AF23"/>
  <c r="AJ23"/>
  <c r="AF24"/>
  <c r="AJ24"/>
  <c r="AF25"/>
  <c r="AJ25"/>
  <c r="AF3"/>
  <c r="AJ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3"/>
</calcChain>
</file>

<file path=xl/sharedStrings.xml><?xml version="1.0" encoding="utf-8"?>
<sst xmlns="http://schemas.openxmlformats.org/spreadsheetml/2006/main" count="226" uniqueCount="124">
  <si>
    <t xml:space="preserve">Name </t>
  </si>
  <si>
    <t>Position</t>
  </si>
  <si>
    <t>Salvador Perez</t>
  </si>
  <si>
    <t>Russell Martin</t>
  </si>
  <si>
    <t>Stephen Vogt</t>
  </si>
  <si>
    <t>Buster Posey</t>
  </si>
  <si>
    <t>Yasmani Grandal</t>
  </si>
  <si>
    <t>Yadier Molina</t>
  </si>
  <si>
    <t>Migueal Cabrera</t>
  </si>
  <si>
    <t>Albert Pujols</t>
  </si>
  <si>
    <t>Mark Teixeira</t>
  </si>
  <si>
    <t>Paul Goldschmidt</t>
  </si>
  <si>
    <t>Adrian Gonzalez</t>
  </si>
  <si>
    <t>Anthony Rizzo</t>
  </si>
  <si>
    <t>1B</t>
  </si>
  <si>
    <t>Jose Altuve</t>
  </si>
  <si>
    <t>Jason Kipnis</t>
  </si>
  <si>
    <t>Dee Gordon</t>
  </si>
  <si>
    <t>DJ LeMahieu</t>
  </si>
  <si>
    <t>Joe Panik</t>
  </si>
  <si>
    <t>2B</t>
  </si>
  <si>
    <t>Josh Donaldson</t>
  </si>
  <si>
    <t>Brock Holt</t>
  </si>
  <si>
    <t>Manny Machado</t>
  </si>
  <si>
    <t>Mike Moustakas</t>
  </si>
  <si>
    <t>Todd Frazier</t>
  </si>
  <si>
    <t>Nolan Arenado</t>
  </si>
  <si>
    <t>Kris Bryant</t>
  </si>
  <si>
    <t>3B</t>
  </si>
  <si>
    <t>Alcides Escobar</t>
  </si>
  <si>
    <t>Jose Iglesias</t>
  </si>
  <si>
    <t>Jhonny Peralta</t>
  </si>
  <si>
    <t>Brandon Crawford</t>
  </si>
  <si>
    <t>SS</t>
  </si>
  <si>
    <t>Nelson Cruz</t>
  </si>
  <si>
    <t>Prince Fielder</t>
  </si>
  <si>
    <t>DH</t>
  </si>
  <si>
    <t>Mike Trout</t>
  </si>
  <si>
    <t>Lorenzo Cain</t>
  </si>
  <si>
    <t>Alex Gordon</t>
  </si>
  <si>
    <t>Jose Bautista</t>
  </si>
  <si>
    <t>Brett Gardner</t>
  </si>
  <si>
    <t>Adam Jones</t>
  </si>
  <si>
    <t>JD Martinez</t>
  </si>
  <si>
    <t>Bryce Harper</t>
  </si>
  <si>
    <t>Matt Holliday</t>
  </si>
  <si>
    <t>Giancarlo Stanton</t>
  </si>
  <si>
    <t>Andrew McCutchen</t>
  </si>
  <si>
    <t>Joc Pederson</t>
  </si>
  <si>
    <t>AJ Pollock</t>
  </si>
  <si>
    <t>Justin Upton</t>
  </si>
  <si>
    <t>OF</t>
  </si>
  <si>
    <t>Team</t>
  </si>
  <si>
    <t>Yankees</t>
  </si>
  <si>
    <t>Orioles</t>
  </si>
  <si>
    <t>Royals</t>
  </si>
  <si>
    <t>Athletics</t>
  </si>
  <si>
    <t>Mariners</t>
  </si>
  <si>
    <t>Astros</t>
  </si>
  <si>
    <t>Tigers</t>
  </si>
  <si>
    <t>Giants</t>
  </si>
  <si>
    <t>Pirates</t>
  </si>
  <si>
    <t>Reds</t>
  </si>
  <si>
    <t>Dodgers</t>
  </si>
  <si>
    <t>Cardinals</t>
  </si>
  <si>
    <t>Nationals</t>
  </si>
  <si>
    <t>Bluejays</t>
  </si>
  <si>
    <t>Angels</t>
  </si>
  <si>
    <t>Diamonbacks</t>
  </si>
  <si>
    <t>Cubs</t>
  </si>
  <si>
    <t>Indians</t>
  </si>
  <si>
    <t>Marlins</t>
  </si>
  <si>
    <t>Rockies</t>
  </si>
  <si>
    <t>Red Sox</t>
  </si>
  <si>
    <t>Rangers</t>
  </si>
  <si>
    <t>Diamondbacks</t>
  </si>
  <si>
    <t>Padres</t>
  </si>
  <si>
    <t>G</t>
  </si>
  <si>
    <t>PA</t>
  </si>
  <si>
    <t>AB</t>
  </si>
  <si>
    <t>R</t>
  </si>
  <si>
    <t>H</t>
  </si>
  <si>
    <t>HR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</si>
  <si>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</si>
  <si>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</si>
  <si>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</si>
  <si>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</si>
  <si>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</si>
  <si>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</si>
  <si>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</si>
  <si>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</si>
  <si>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</si>
  <si>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OPS+</t>
  </si>
  <si>
    <t>TB</t>
  </si>
  <si>
    <t>GDP</t>
  </si>
  <si>
    <t>HBP</t>
  </si>
  <si>
    <t>SH</t>
  </si>
  <si>
    <t>SF</t>
  </si>
  <si>
    <t>IBB</t>
  </si>
  <si>
    <t>C</t>
  </si>
  <si>
    <t>BB%</t>
  </si>
  <si>
    <t>K%</t>
  </si>
  <si>
    <t>wOBA</t>
  </si>
  <si>
    <t>ISO</t>
  </si>
  <si>
    <t>wRC</t>
  </si>
  <si>
    <t>BABIP</t>
  </si>
  <si>
    <t>wRAA</t>
  </si>
  <si>
    <t>wSB</t>
  </si>
  <si>
    <t>Contact Rate</t>
  </si>
  <si>
    <t>HR%</t>
  </si>
  <si>
    <t>Extra Base %</t>
  </si>
  <si>
    <t>League</t>
  </si>
  <si>
    <t>AL</t>
  </si>
  <si>
    <t>NL</t>
  </si>
  <si>
    <t>IBB %</t>
  </si>
  <si>
    <t>SO/H Ratio</t>
  </si>
  <si>
    <t>GDP %</t>
  </si>
  <si>
    <t>RBI %</t>
  </si>
  <si>
    <t>SB Rate</t>
  </si>
  <si>
    <t>Run Rate</t>
  </si>
  <si>
    <t>BB/K</t>
  </si>
  <si>
    <t>Top 3</t>
  </si>
  <si>
    <t>Bottom 3</t>
  </si>
  <si>
    <t>The Best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</si>
</sst>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114300</xdr:rowOff>
    </xdr:from>
    <xdr:to>
      <xdr:col>27</xdr:col>
      <xdr:colOff>393700</xdr:colOff>
      <xdr:row>59</xdr:row>
      <xdr:rowOff>114300</xdr:rowOff>
    </xdr:to>
    <xdr:sp macro="" textlink="">
      <xdr:nvSpPr>
        <xdr:cNvPr id="2" name="TextBox 1"/>
        <xdr:cNvSpPr txBox="1"/>
      </xdr:nvSpPr>
      <xdr:spPr>
        <a:xfrm>
          <a:off x="0" y="8877300"/>
          <a:ext cx="1399540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Glossary</a:t>
          </a:r>
          <a:r>
            <a:rPr lang="en-US" sz="1100" b="1" baseline="0"/>
            <a:t> of Terms (From the Top Row)</a:t>
          </a:r>
        </a:p>
        <a:p>
          <a:pPr algn="ctr"/>
          <a:endParaRPr lang="en-US" sz="1100" b="1" baseline="0"/>
        </a:p>
        <a:p>
          <a:pPr algn="l"/>
          <a:r>
            <a:rPr lang="en-US" sz="1100" b="1" baseline="0"/>
            <a:t>G: Games Played			RBI: Runs Batted In			OPS: On-Base Plus Slugging (OBP + SLG)			</a:t>
          </a:r>
        </a:p>
        <a:p>
          <a:pPr algn="l"/>
          <a:r>
            <a:rPr lang="en-US" sz="1100" b="1" baseline="0"/>
            <a:t>PA: Plate Apperances 			SB: Stolen Bases			OPS+: OPS Adjusted to the Player's Ballpark [100*((OBP/lg OBP) + (SLG/lg SLG) - 1)] ***</a:t>
          </a:r>
        </a:p>
        <a:p>
          <a:pPr algn="l"/>
          <a:r>
            <a:rPr lang="en-US" sz="1100" b="1" baseline="0"/>
            <a:t>AB: At-Bats (Plate Appearances minus BB, HBP, SF and SH)	CS: Caught Stealing			TB: Total Bases (1B + 2*2B + 3*3B + 4*HR)</a:t>
          </a:r>
        </a:p>
        <a:p>
          <a:pPr algn="l"/>
          <a:r>
            <a:rPr lang="en-US" sz="1100" b="1" baseline="0"/>
            <a:t>R: Runs Scored                     			BB: Bases on Balls (Walks)			GDP: Double Plays Grounded Into</a:t>
          </a:r>
        </a:p>
        <a:p>
          <a:pPr algn="l"/>
          <a:r>
            <a:rPr lang="en-US" sz="1100" b="1" baseline="0"/>
            <a:t>H: Hits				SO: Strikeouts				HBP: Times Hit by Pitch</a:t>
          </a:r>
        </a:p>
        <a:p>
          <a:pPr algn="l"/>
          <a:r>
            <a:rPr lang="en-US" sz="1100" b="1" baseline="0"/>
            <a:t>2B: Doubles Hit				BA: Batting Average (H/AB)			SH: Sacrifice Hits (Sacrifice Bunts)</a:t>
          </a:r>
        </a:p>
        <a:p>
          <a:pPr algn="l"/>
          <a:r>
            <a:rPr lang="en-US" sz="1100" b="1" baseline="0"/>
            <a:t>3B: Triples Hit				OBP: On-Base Percentage ((H+BB+HBP)/(AB+BB+HBP+SF))	SF: Sacrifice Flies</a:t>
          </a:r>
        </a:p>
        <a:p>
          <a:pPr algn="l"/>
          <a:r>
            <a:rPr lang="en-US" sz="1100" b="1" baseline="0"/>
            <a:t>HR: Homeruns Hit			SLG: Slugging Percentage ((1B + 2*2B + 3*3B + 4*HR)/AB)	IBB: Intentional Bases on Balls (Intentional Walks)</a:t>
          </a:r>
        </a:p>
        <a:p>
          <a:pPr algn="l"/>
          <a:endParaRPr lang="en-US" sz="1100" b="1" baseline="0"/>
        </a:p>
        <a:p>
          <a:pPr algn="l"/>
          <a:r>
            <a:rPr lang="en-US" sz="1100" b="1" baseline="0"/>
            <a:t>NOTE: Full explanations for all sabermetric statistics (All numbers to the right of IBB - Column AB above) are included in the article</a:t>
          </a:r>
        </a:p>
        <a:p>
          <a:pPr algn="l"/>
          <a:r>
            <a:rPr lang="en-US" sz="1100" b="1" baseline="0"/>
            <a:t>***lg OBP is the average OBP in the MLB and lg SLG is the average SLG in the MLB</a:t>
          </a:r>
        </a:p>
        <a:p>
          <a:pPr algn="l"/>
          <a:r>
            <a:rPr lang="en-US" sz="1100" b="1" baseline="0"/>
            <a:t>NOTE: Red-highlighted numbers are for the three best players in a given statistic. Yellow are for the three worst.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"/>
  <sheetViews>
    <sheetView tabSelected="1" workbookViewId="0">
      <pane xSplit="1" topLeftCell="B1" activePane="topRight" state="frozen"/>
      <selection pane="topRight" activeCell="D16" sqref="D16"/>
    </sheetView>
  </sheetViews>
  <sheetFormatPr defaultColWidth="11.19921875" defaultRowHeight="15.6"/>
  <cols>
    <col min="1" max="1" width="17.296875" bestFit="1" customWidth="1"/>
    <col min="2" max="2" width="8" bestFit="1" customWidth="1"/>
    <col min="3" max="3" width="8" customWidth="1"/>
    <col min="4" max="4" width="13.19921875" bestFit="1" customWidth="1"/>
    <col min="5" max="5" width="5.19921875" customWidth="1"/>
    <col min="6" max="6" width="5.796875" customWidth="1"/>
    <col min="7" max="7" width="7.296875" customWidth="1"/>
    <col min="8" max="8" width="7.19921875" customWidth="1"/>
    <col min="9" max="9" width="5.5" customWidth="1"/>
    <col min="10" max="10" width="5" customWidth="1"/>
    <col min="11" max="12" width="6.19921875" customWidth="1"/>
    <col min="13" max="14" width="5.5" customWidth="1"/>
    <col min="15" max="15" width="5.19921875" customWidth="1"/>
    <col min="16" max="17" width="5.296875" customWidth="1"/>
    <col min="18" max="18" width="6.19921875" customWidth="1"/>
    <col min="19" max="19" width="6" customWidth="1"/>
    <col min="20" max="21" width="6.5" customWidth="1"/>
    <col min="22" max="22" width="5.796875" customWidth="1"/>
    <col min="23" max="24" width="5" customWidth="1"/>
    <col min="25" max="25" width="5.296875" customWidth="1"/>
    <col min="26" max="26" width="5.69921875" customWidth="1"/>
    <col min="27" max="27" width="4.796875" customWidth="1"/>
    <col min="28" max="28" width="5.5" customWidth="1"/>
    <col min="29" max="29" width="4.796875" customWidth="1"/>
    <col min="30" max="31" width="6.5" customWidth="1"/>
    <col min="33" max="33" width="6.5" customWidth="1"/>
    <col min="35" max="35" width="12.19921875" bestFit="1" customWidth="1"/>
    <col min="37" max="37" width="8.796875" bestFit="1" customWidth="1"/>
    <col min="38" max="38" width="12" bestFit="1" customWidth="1"/>
    <col min="40" max="40" width="11.5" bestFit="1" customWidth="1"/>
    <col min="45" max="45" width="6.296875" customWidth="1"/>
  </cols>
  <sheetData>
    <row r="1" spans="1:52">
      <c r="A1" s="1" t="s">
        <v>0</v>
      </c>
      <c r="B1" s="1" t="s">
        <v>1</v>
      </c>
      <c r="C1" s="1" t="s">
        <v>111</v>
      </c>
      <c r="D1" s="1" t="s">
        <v>52</v>
      </c>
      <c r="E1" s="1" t="s">
        <v>77</v>
      </c>
      <c r="F1" s="1" t="s">
        <v>78</v>
      </c>
      <c r="G1" s="1" t="s">
        <v>79</v>
      </c>
      <c r="H1" s="1" t="s">
        <v>80</v>
      </c>
      <c r="I1" s="1" t="s">
        <v>81</v>
      </c>
      <c r="J1" s="1" t="s">
        <v>20</v>
      </c>
      <c r="K1" s="1" t="s">
        <v>28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90</v>
      </c>
      <c r="U1" s="1" t="s">
        <v>91</v>
      </c>
      <c r="V1" s="1" t="s">
        <v>92</v>
      </c>
      <c r="W1" s="1" t="s">
        <v>93</v>
      </c>
      <c r="X1" s="1" t="s">
        <v>94</v>
      </c>
      <c r="Y1" s="1" t="s">
        <v>95</v>
      </c>
      <c r="Z1" s="1" t="s">
        <v>96</v>
      </c>
      <c r="AA1" s="1" t="s">
        <v>97</v>
      </c>
      <c r="AB1" s="1" t="s">
        <v>98</v>
      </c>
      <c r="AD1" s="1" t="s">
        <v>100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105</v>
      </c>
      <c r="AJ1" s="1" t="s">
        <v>106</v>
      </c>
      <c r="AK1" s="1" t="s">
        <v>107</v>
      </c>
      <c r="AL1" s="1" t="s">
        <v>108</v>
      </c>
      <c r="AM1" s="1" t="s">
        <v>109</v>
      </c>
      <c r="AN1" s="1" t="s">
        <v>110</v>
      </c>
      <c r="AO1" s="1" t="s">
        <v>114</v>
      </c>
      <c r="AP1" s="1" t="s">
        <v>115</v>
      </c>
      <c r="AQ1" s="1" t="s">
        <v>116</v>
      </c>
      <c r="AR1" s="1" t="s">
        <v>117</v>
      </c>
      <c r="AS1" s="1" t="s">
        <v>91</v>
      </c>
      <c r="AT1" s="1" t="s">
        <v>118</v>
      </c>
      <c r="AU1" s="1" t="s">
        <v>119</v>
      </c>
      <c r="AV1" s="1" t="s">
        <v>120</v>
      </c>
      <c r="AX1" s="1" t="s">
        <v>121</v>
      </c>
      <c r="AY1" s="1" t="s">
        <v>122</v>
      </c>
      <c r="AZ1" s="1" t="s">
        <v>123</v>
      </c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52">
      <c r="A3" t="s">
        <v>2</v>
      </c>
      <c r="B3" t="s">
        <v>99</v>
      </c>
      <c r="C3" t="s">
        <v>112</v>
      </c>
      <c r="D3" t="s">
        <v>55</v>
      </c>
      <c r="E3" s="2">
        <v>78</v>
      </c>
      <c r="F3" s="2">
        <v>300</v>
      </c>
      <c r="G3" s="2">
        <v>294</v>
      </c>
      <c r="H3" s="2">
        <v>29</v>
      </c>
      <c r="I3" s="2">
        <v>78</v>
      </c>
      <c r="J3" s="2">
        <v>12</v>
      </c>
      <c r="K3" s="2">
        <v>0</v>
      </c>
      <c r="L3" s="2">
        <v>15</v>
      </c>
      <c r="M3" s="2">
        <v>38</v>
      </c>
      <c r="N3" s="2">
        <v>1</v>
      </c>
      <c r="O3" s="2">
        <v>0</v>
      </c>
      <c r="P3" s="2">
        <v>5</v>
      </c>
      <c r="Q3" s="2">
        <v>43</v>
      </c>
      <c r="R3" s="2">
        <v>0.26500000000000001</v>
      </c>
      <c r="S3" s="2">
        <v>0.27700000000000002</v>
      </c>
      <c r="T3" s="2">
        <v>0.45900000000000002</v>
      </c>
      <c r="U3" s="2">
        <v>0.73599999999999999</v>
      </c>
      <c r="V3" s="2">
        <v>99</v>
      </c>
      <c r="W3" s="2">
        <v>135</v>
      </c>
      <c r="X3" s="2">
        <v>12</v>
      </c>
      <c r="Y3" s="2">
        <v>0</v>
      </c>
      <c r="Z3" s="2">
        <v>0</v>
      </c>
      <c r="AA3" s="2">
        <v>1</v>
      </c>
      <c r="AB3" s="2">
        <v>1</v>
      </c>
      <c r="AD3" s="2">
        <f>P3/F3</f>
        <v>1.6666666666666666E-2</v>
      </c>
      <c r="AE3" s="2">
        <f>Q3/F3</f>
        <v>0.14333333333333334</v>
      </c>
      <c r="AF3" s="2">
        <f>(0.685*(P3) + 0.717*(Y3) + 0.883*(I3-J3-K3-L3) + 1.267*(J3) + 1.612*(K3) + 2.101*(L3))/(G3+P3-AB3+AA3+Y3)</f>
        <v>0.31831772575250833</v>
      </c>
      <c r="AG3" s="2">
        <f>T3-R3</f>
        <v>0.19400000000000001</v>
      </c>
      <c r="AH3" s="2">
        <f>(((AF3-0.31)/1.279)+(0.109))*F3</f>
        <v>34.650991185107507</v>
      </c>
      <c r="AI3">
        <f>((I3-L3)/(G3-Q3-L3+AA3))</f>
        <v>0.26582278481012656</v>
      </c>
      <c r="AJ3">
        <f>((AF3-0.31)/1.279)*F3</f>
        <v>1.9509911851075057</v>
      </c>
      <c r="AK3">
        <f>(N3*0.2)+(O3*-0.377)-(0.00377*((I3-J3-K3-L3)+P3+Y3-AB3))</f>
        <v>-7.3499999999999954E-3</v>
      </c>
      <c r="AL3">
        <f>(F3-Q3)/F3</f>
        <v>0.85666666666666669</v>
      </c>
      <c r="AM3">
        <f>L3/F3</f>
        <v>0.05</v>
      </c>
      <c r="AN3">
        <f>(J3+K3+L3)/F3</f>
        <v>0.09</v>
      </c>
      <c r="AO3">
        <f>AB3/F3</f>
        <v>3.3333333333333335E-3</v>
      </c>
      <c r="AP3">
        <f>Q3/I3</f>
        <v>0.55128205128205132</v>
      </c>
      <c r="AQ3">
        <f>X3/F3</f>
        <v>0.04</v>
      </c>
      <c r="AR3">
        <f>M3/F3</f>
        <v>0.12666666666666668</v>
      </c>
      <c r="AS3">
        <f>U3</f>
        <v>0.73599999999999999</v>
      </c>
      <c r="AT3">
        <f>(N3-O3)/(I3+P3-L3)</f>
        <v>1.4705882352941176E-2</v>
      </c>
      <c r="AU3">
        <f>H3/E3</f>
        <v>0.37179487179487181</v>
      </c>
      <c r="AV3">
        <f>P3/Q3</f>
        <v>0.11627906976744186</v>
      </c>
      <c r="AX3" s="5">
        <v>0</v>
      </c>
      <c r="AY3">
        <v>6</v>
      </c>
      <c r="AZ3">
        <f>AX3-AY3</f>
        <v>-6</v>
      </c>
    </row>
    <row r="4" spans="1:52">
      <c r="A4" t="s">
        <v>3</v>
      </c>
      <c r="B4" t="s">
        <v>99</v>
      </c>
      <c r="C4" t="s">
        <v>112</v>
      </c>
      <c r="D4" t="s">
        <v>66</v>
      </c>
      <c r="E4" s="2">
        <v>76</v>
      </c>
      <c r="F4" s="2">
        <v>297</v>
      </c>
      <c r="G4" s="2">
        <v>258</v>
      </c>
      <c r="H4" s="2">
        <v>48</v>
      </c>
      <c r="I4" s="2">
        <v>65</v>
      </c>
      <c r="J4" s="2">
        <v>14</v>
      </c>
      <c r="K4" s="2">
        <v>2</v>
      </c>
      <c r="L4" s="2">
        <v>12</v>
      </c>
      <c r="M4" s="2">
        <v>39</v>
      </c>
      <c r="N4" s="2">
        <v>4</v>
      </c>
      <c r="O4" s="2">
        <v>3</v>
      </c>
      <c r="P4" s="2">
        <v>30</v>
      </c>
      <c r="Q4" s="2">
        <v>62</v>
      </c>
      <c r="R4" s="2">
        <v>0.252</v>
      </c>
      <c r="S4" s="2">
        <v>0.34</v>
      </c>
      <c r="T4" s="2">
        <v>0.46100000000000002</v>
      </c>
      <c r="U4" s="2">
        <v>0.80100000000000005</v>
      </c>
      <c r="V4" s="2">
        <v>122</v>
      </c>
      <c r="W4" s="2">
        <v>119</v>
      </c>
      <c r="X4" s="2">
        <v>9</v>
      </c>
      <c r="Y4" s="2">
        <v>6</v>
      </c>
      <c r="Z4" s="2">
        <v>0</v>
      </c>
      <c r="AA4" s="2">
        <v>3</v>
      </c>
      <c r="AB4" s="2">
        <v>0</v>
      </c>
      <c r="AD4" s="2">
        <f t="shared" ref="AD4:AD46" si="0">P4/F4</f>
        <v>0.10101010101010101</v>
      </c>
      <c r="AE4" s="2">
        <f t="shared" ref="AE4:AE25" si="1">Q4/F4</f>
        <v>0.20875420875420875</v>
      </c>
      <c r="AF4" s="2">
        <f t="shared" ref="AF4:AF25" si="2">(0.685*(P4) + 0.717*(Y4) + 0.883*(I4-J4-K4-L4) + 1.267*(J4) + 1.612*(K4) + 2.101*(L4))/(G4+P4-AB4+AA4+Y4)</f>
        <v>0.34914814814814815</v>
      </c>
      <c r="AG4" s="2">
        <f t="shared" ref="AG4:AG25" si="3">T4-R4</f>
        <v>0.20900000000000002</v>
      </c>
      <c r="AH4" s="2">
        <f t="shared" ref="AH4:AH25" si="4">(((AF4-0.31)/1.279)+(0.109))*F4</f>
        <v>41.463695856137612</v>
      </c>
      <c r="AI4">
        <f t="shared" ref="AI4:AI25" si="5">((I4-L4)/(G4-Q4-L4+AA4))</f>
        <v>0.28342245989304815</v>
      </c>
      <c r="AJ4">
        <f t="shared" ref="AJ4:AJ25" si="6">((AF4-0.31)/1.279)*F4</f>
        <v>9.090695856137609</v>
      </c>
      <c r="AK4">
        <f t="shared" ref="AK4:AK25" si="7">(N4*0.2)+(O4*-0.377)-(0.00377*((I4-J4-K4-L4)+P4+Y4-AB4))</f>
        <v>-0.60620999999999992</v>
      </c>
      <c r="AL4">
        <f t="shared" ref="AL4:AL46" si="8">(F4-Q4)/F4</f>
        <v>0.7912457912457912</v>
      </c>
      <c r="AM4">
        <f t="shared" ref="AM4:AM46" si="9">L4/F4</f>
        <v>4.0404040404040407E-2</v>
      </c>
      <c r="AN4">
        <f t="shared" ref="AN4:AN46" si="10">(J4+K4+L4)/F4</f>
        <v>9.4276094276094277E-2</v>
      </c>
      <c r="AO4">
        <f t="shared" ref="AO4:AO46" si="11">AB4/F4</f>
        <v>0</v>
      </c>
      <c r="AP4">
        <f t="shared" ref="AP4:AP46" si="12">Q4/I4</f>
        <v>0.9538461538461539</v>
      </c>
      <c r="AQ4">
        <f t="shared" ref="AQ4:AQ46" si="13">X4/F4</f>
        <v>3.0303030303030304E-2</v>
      </c>
      <c r="AR4">
        <f t="shared" ref="AR4:AR46" si="14">M4/F4</f>
        <v>0.13131313131313133</v>
      </c>
      <c r="AS4">
        <f t="shared" ref="AS4:AS46" si="15">U4</f>
        <v>0.80100000000000005</v>
      </c>
      <c r="AT4">
        <f t="shared" ref="AT4:AT46" si="16">(N4-O4)/(I4+P4-L4)</f>
        <v>1.2048192771084338E-2</v>
      </c>
      <c r="AU4">
        <f t="shared" ref="AU4:AU46" si="17">H4/E4</f>
        <v>0.63157894736842102</v>
      </c>
      <c r="AV4">
        <f t="shared" ref="AV4:AV46" si="18">P4/Q4</f>
        <v>0.4838709677419355</v>
      </c>
      <c r="AX4">
        <v>0</v>
      </c>
      <c r="AY4">
        <v>1</v>
      </c>
      <c r="AZ4">
        <f t="shared" ref="AZ4:AZ46" si="19">AX4-AY4</f>
        <v>-1</v>
      </c>
    </row>
    <row r="5" spans="1:52">
      <c r="A5" t="s">
        <v>4</v>
      </c>
      <c r="B5" t="s">
        <v>99</v>
      </c>
      <c r="C5" t="s">
        <v>112</v>
      </c>
      <c r="D5" t="s">
        <v>56</v>
      </c>
      <c r="E5" s="3">
        <v>83</v>
      </c>
      <c r="F5" s="2">
        <v>321</v>
      </c>
      <c r="G5" s="2">
        <v>272</v>
      </c>
      <c r="H5" s="2">
        <v>40</v>
      </c>
      <c r="I5" s="2">
        <v>77</v>
      </c>
      <c r="J5" s="2">
        <v>12</v>
      </c>
      <c r="K5" s="2">
        <v>2</v>
      </c>
      <c r="L5" s="2">
        <v>13</v>
      </c>
      <c r="M5" s="2">
        <v>54</v>
      </c>
      <c r="N5" s="2">
        <v>0</v>
      </c>
      <c r="O5" s="2">
        <v>1</v>
      </c>
      <c r="P5" s="2">
        <v>40</v>
      </c>
      <c r="Q5" s="2">
        <v>61</v>
      </c>
      <c r="R5" s="2">
        <v>0.28299999999999997</v>
      </c>
      <c r="S5" s="2">
        <v>0.371</v>
      </c>
      <c r="T5" s="2">
        <v>0.48499999999999999</v>
      </c>
      <c r="U5" s="2">
        <v>0.85599999999999998</v>
      </c>
      <c r="V5" s="2">
        <v>138</v>
      </c>
      <c r="W5" s="2">
        <v>132</v>
      </c>
      <c r="X5" s="2">
        <v>4</v>
      </c>
      <c r="Y5" s="2">
        <v>2</v>
      </c>
      <c r="Z5" s="2">
        <v>0</v>
      </c>
      <c r="AA5" s="2">
        <v>7</v>
      </c>
      <c r="AB5" s="2">
        <v>5</v>
      </c>
      <c r="AD5" s="2">
        <f t="shared" si="0"/>
        <v>0.12461059190031153</v>
      </c>
      <c r="AE5" s="2">
        <f t="shared" si="1"/>
        <v>0.19003115264797507</v>
      </c>
      <c r="AF5" s="2">
        <f t="shared" si="2"/>
        <v>0.3757120253164557</v>
      </c>
      <c r="AG5" s="2">
        <f t="shared" si="3"/>
        <v>0.20200000000000001</v>
      </c>
      <c r="AH5" s="2">
        <f t="shared" si="4"/>
        <v>51.481228402331723</v>
      </c>
      <c r="AI5">
        <f t="shared" si="5"/>
        <v>0.31219512195121951</v>
      </c>
      <c r="AJ5">
        <f t="shared" si="6"/>
        <v>16.49222840233173</v>
      </c>
      <c r="AK5">
        <f t="shared" si="7"/>
        <v>-0.70499000000000001</v>
      </c>
      <c r="AL5">
        <f t="shared" si="8"/>
        <v>0.8099688473520249</v>
      </c>
      <c r="AM5">
        <f t="shared" si="9"/>
        <v>4.0498442367601244E-2</v>
      </c>
      <c r="AN5">
        <f t="shared" si="10"/>
        <v>8.4112149532710276E-2</v>
      </c>
      <c r="AO5">
        <f t="shared" si="11"/>
        <v>1.5576323987538941E-2</v>
      </c>
      <c r="AP5">
        <f t="shared" si="12"/>
        <v>0.79220779220779225</v>
      </c>
      <c r="AQ5">
        <f t="shared" si="13"/>
        <v>1.2461059190031152E-2</v>
      </c>
      <c r="AR5">
        <f t="shared" si="14"/>
        <v>0.16822429906542055</v>
      </c>
      <c r="AS5">
        <f t="shared" si="15"/>
        <v>0.85599999999999998</v>
      </c>
      <c r="AT5">
        <f t="shared" si="16"/>
        <v>-9.6153846153846159E-3</v>
      </c>
      <c r="AU5">
        <f t="shared" si="17"/>
        <v>0.48192771084337349</v>
      </c>
      <c r="AV5">
        <f t="shared" si="18"/>
        <v>0.65573770491803274</v>
      </c>
      <c r="AX5">
        <v>0</v>
      </c>
      <c r="AY5">
        <v>1</v>
      </c>
      <c r="AZ5">
        <f t="shared" si="19"/>
        <v>-1</v>
      </c>
    </row>
    <row r="6" spans="1:52">
      <c r="A6" t="s">
        <v>8</v>
      </c>
      <c r="B6" t="s">
        <v>14</v>
      </c>
      <c r="C6" t="s">
        <v>112</v>
      </c>
      <c r="D6" t="s">
        <v>59</v>
      </c>
      <c r="E6" s="3">
        <v>77</v>
      </c>
      <c r="F6" s="2">
        <v>333</v>
      </c>
      <c r="G6" s="2">
        <v>277</v>
      </c>
      <c r="H6" s="2">
        <v>43</v>
      </c>
      <c r="I6" s="2">
        <v>97</v>
      </c>
      <c r="J6" s="2">
        <v>16</v>
      </c>
      <c r="K6" s="2">
        <v>1</v>
      </c>
      <c r="L6" s="2">
        <v>15</v>
      </c>
      <c r="M6" s="2">
        <v>54</v>
      </c>
      <c r="N6" s="2">
        <v>1</v>
      </c>
      <c r="O6" s="2">
        <v>1</v>
      </c>
      <c r="P6" s="2">
        <v>53</v>
      </c>
      <c r="Q6" s="2">
        <v>55</v>
      </c>
      <c r="R6" s="2">
        <v>0.35</v>
      </c>
      <c r="S6" s="2">
        <v>0.45600000000000002</v>
      </c>
      <c r="T6" s="2">
        <v>0.57799999999999996</v>
      </c>
      <c r="U6" s="2">
        <v>1.034</v>
      </c>
      <c r="V6" s="2">
        <v>185</v>
      </c>
      <c r="W6" s="2">
        <v>160</v>
      </c>
      <c r="X6" s="2">
        <v>12</v>
      </c>
      <c r="Y6" s="2">
        <v>2</v>
      </c>
      <c r="Z6" s="2">
        <v>0</v>
      </c>
      <c r="AA6" s="2">
        <v>1</v>
      </c>
      <c r="AB6" s="2">
        <v>13</v>
      </c>
      <c r="AD6" s="2">
        <f t="shared" si="0"/>
        <v>0.15915915915915915</v>
      </c>
      <c r="AE6" s="2">
        <f t="shared" si="1"/>
        <v>0.16516516516516516</v>
      </c>
      <c r="AF6" s="2">
        <f t="shared" si="2"/>
        <v>0.46416562500000003</v>
      </c>
      <c r="AG6" s="2">
        <f t="shared" si="3"/>
        <v>0.22799999999999998</v>
      </c>
      <c r="AH6" s="2">
        <f t="shared" si="4"/>
        <v>76.435509089132154</v>
      </c>
      <c r="AI6">
        <f t="shared" si="5"/>
        <v>0.39423076923076922</v>
      </c>
      <c r="AJ6">
        <f t="shared" si="6"/>
        <v>40.13850908913215</v>
      </c>
      <c r="AK6">
        <f t="shared" si="7"/>
        <v>-0.58038999999999996</v>
      </c>
      <c r="AL6">
        <f t="shared" si="8"/>
        <v>0.83483483483483478</v>
      </c>
      <c r="AM6">
        <f t="shared" si="9"/>
        <v>4.5045045045045043E-2</v>
      </c>
      <c r="AN6">
        <f t="shared" si="10"/>
        <v>9.6096096096096095E-2</v>
      </c>
      <c r="AO6">
        <f t="shared" si="11"/>
        <v>3.903903903903904E-2</v>
      </c>
      <c r="AP6">
        <f t="shared" si="12"/>
        <v>0.5670103092783505</v>
      </c>
      <c r="AQ6">
        <f t="shared" si="13"/>
        <v>3.6036036036036036E-2</v>
      </c>
      <c r="AR6">
        <f t="shared" si="14"/>
        <v>0.16216216216216217</v>
      </c>
      <c r="AS6">
        <f t="shared" si="15"/>
        <v>1.034</v>
      </c>
      <c r="AT6">
        <f t="shared" si="16"/>
        <v>0</v>
      </c>
      <c r="AU6">
        <f t="shared" si="17"/>
        <v>0.55844155844155841</v>
      </c>
      <c r="AV6">
        <f t="shared" si="18"/>
        <v>0.96363636363636362</v>
      </c>
      <c r="AX6">
        <v>6</v>
      </c>
      <c r="AY6">
        <v>0</v>
      </c>
      <c r="AZ6">
        <f t="shared" si="19"/>
        <v>6</v>
      </c>
    </row>
    <row r="7" spans="1:52">
      <c r="A7" t="s">
        <v>9</v>
      </c>
      <c r="B7" t="s">
        <v>14</v>
      </c>
      <c r="C7" t="s">
        <v>112</v>
      </c>
      <c r="D7" t="s">
        <v>67</v>
      </c>
      <c r="E7" s="3">
        <v>83</v>
      </c>
      <c r="F7" s="2">
        <v>350</v>
      </c>
      <c r="G7" s="2">
        <v>316</v>
      </c>
      <c r="H7" s="2">
        <v>51</v>
      </c>
      <c r="I7" s="2">
        <v>82</v>
      </c>
      <c r="J7" s="2">
        <v>12</v>
      </c>
      <c r="K7" s="2">
        <v>0</v>
      </c>
      <c r="L7" s="2">
        <v>26</v>
      </c>
      <c r="M7" s="2">
        <v>56</v>
      </c>
      <c r="N7" s="2">
        <v>1</v>
      </c>
      <c r="O7" s="2">
        <v>2</v>
      </c>
      <c r="P7" s="2">
        <v>29</v>
      </c>
      <c r="Q7" s="2">
        <v>35</v>
      </c>
      <c r="R7" s="2">
        <v>0.25900000000000001</v>
      </c>
      <c r="S7" s="2">
        <v>0.32900000000000001</v>
      </c>
      <c r="T7" s="2">
        <v>0.54400000000000004</v>
      </c>
      <c r="U7" s="2">
        <v>0.873</v>
      </c>
      <c r="V7" s="2">
        <v>145</v>
      </c>
      <c r="W7" s="2">
        <v>172</v>
      </c>
      <c r="X7" s="2">
        <v>7</v>
      </c>
      <c r="Y7" s="2">
        <v>4</v>
      </c>
      <c r="Z7" s="2">
        <v>0</v>
      </c>
      <c r="AA7" s="2">
        <v>1</v>
      </c>
      <c r="AB7" s="2">
        <v>6</v>
      </c>
      <c r="AD7" s="2">
        <f t="shared" si="0"/>
        <v>8.2857142857142851E-2</v>
      </c>
      <c r="AE7" s="2">
        <f t="shared" si="1"/>
        <v>0.1</v>
      </c>
      <c r="AF7" s="2">
        <f t="shared" si="2"/>
        <v>0.38202034883720926</v>
      </c>
      <c r="AG7" s="2">
        <f t="shared" si="3"/>
        <v>0.28500000000000003</v>
      </c>
      <c r="AH7" s="2">
        <f t="shared" si="4"/>
        <v>57.858461370620198</v>
      </c>
      <c r="AI7">
        <f t="shared" si="5"/>
        <v>0.21875</v>
      </c>
      <c r="AJ7">
        <f t="shared" si="6"/>
        <v>19.708461370620206</v>
      </c>
      <c r="AK7">
        <f t="shared" si="7"/>
        <v>-0.82167000000000012</v>
      </c>
      <c r="AL7">
        <f t="shared" si="8"/>
        <v>0.9</v>
      </c>
      <c r="AM7">
        <f t="shared" si="9"/>
        <v>7.4285714285714288E-2</v>
      </c>
      <c r="AN7">
        <f t="shared" si="10"/>
        <v>0.10857142857142857</v>
      </c>
      <c r="AO7">
        <f t="shared" si="11"/>
        <v>1.7142857142857144E-2</v>
      </c>
      <c r="AP7">
        <f t="shared" si="12"/>
        <v>0.42682926829268292</v>
      </c>
      <c r="AQ7">
        <f t="shared" si="13"/>
        <v>0.02</v>
      </c>
      <c r="AR7">
        <f t="shared" si="14"/>
        <v>0.16</v>
      </c>
      <c r="AS7">
        <f t="shared" si="15"/>
        <v>0.873</v>
      </c>
      <c r="AT7">
        <f t="shared" si="16"/>
        <v>-1.1764705882352941E-2</v>
      </c>
      <c r="AU7">
        <f t="shared" si="17"/>
        <v>0.61445783132530118</v>
      </c>
      <c r="AV7">
        <f t="shared" si="18"/>
        <v>0.82857142857142863</v>
      </c>
      <c r="AX7">
        <v>1</v>
      </c>
      <c r="AY7">
        <v>1</v>
      </c>
      <c r="AZ7">
        <f t="shared" si="19"/>
        <v>0</v>
      </c>
    </row>
    <row r="8" spans="1:52">
      <c r="A8" t="s">
        <v>10</v>
      </c>
      <c r="B8" t="s">
        <v>14</v>
      </c>
      <c r="C8" t="s">
        <v>112</v>
      </c>
      <c r="D8" t="s">
        <v>53</v>
      </c>
      <c r="E8" s="3">
        <v>80</v>
      </c>
      <c r="F8" s="2">
        <v>335</v>
      </c>
      <c r="G8" s="2">
        <v>280</v>
      </c>
      <c r="H8" s="2">
        <v>39</v>
      </c>
      <c r="I8" s="2">
        <v>68</v>
      </c>
      <c r="J8" s="2">
        <v>16</v>
      </c>
      <c r="K8" s="2">
        <v>0</v>
      </c>
      <c r="L8" s="2">
        <v>22</v>
      </c>
      <c r="M8" s="2">
        <v>62</v>
      </c>
      <c r="N8" s="2">
        <v>1</v>
      </c>
      <c r="O8" s="2">
        <v>0</v>
      </c>
      <c r="P8" s="2">
        <v>45</v>
      </c>
      <c r="Q8" s="2">
        <v>54</v>
      </c>
      <c r="R8" s="2">
        <v>0.24299999999999999</v>
      </c>
      <c r="S8" s="2">
        <v>0.35199999999999998</v>
      </c>
      <c r="T8" s="2">
        <v>0.53600000000000003</v>
      </c>
      <c r="U8" s="2">
        <v>0.88800000000000001</v>
      </c>
      <c r="V8" s="2">
        <v>142</v>
      </c>
      <c r="W8" s="2">
        <v>150</v>
      </c>
      <c r="X8" s="2">
        <v>6</v>
      </c>
      <c r="Y8" s="2">
        <v>5</v>
      </c>
      <c r="Z8" s="2">
        <v>0</v>
      </c>
      <c r="AA8" s="2">
        <v>5</v>
      </c>
      <c r="AB8" s="2">
        <v>6</v>
      </c>
      <c r="AD8" s="2">
        <f t="shared" si="0"/>
        <v>0.13432835820895522</v>
      </c>
      <c r="AE8" s="2">
        <f t="shared" si="1"/>
        <v>0.16119402985074627</v>
      </c>
      <c r="AF8" s="2">
        <f t="shared" si="2"/>
        <v>0.38721580547112466</v>
      </c>
      <c r="AG8" s="2">
        <f t="shared" si="3"/>
        <v>0.29300000000000004</v>
      </c>
      <c r="AH8" s="2">
        <f t="shared" si="4"/>
        <v>56.739624576095991</v>
      </c>
      <c r="AI8">
        <f t="shared" si="5"/>
        <v>0.22009569377990432</v>
      </c>
      <c r="AJ8">
        <f t="shared" si="6"/>
        <v>20.224624576095987</v>
      </c>
      <c r="AK8">
        <f t="shared" si="7"/>
        <v>-7.8979999999999995E-2</v>
      </c>
      <c r="AL8">
        <f t="shared" si="8"/>
        <v>0.83880597014925373</v>
      </c>
      <c r="AM8">
        <f t="shared" si="9"/>
        <v>6.5671641791044774E-2</v>
      </c>
      <c r="AN8">
        <f t="shared" si="10"/>
        <v>0.11343283582089553</v>
      </c>
      <c r="AO8">
        <f t="shared" si="11"/>
        <v>1.7910447761194031E-2</v>
      </c>
      <c r="AP8">
        <f t="shared" si="12"/>
        <v>0.79411764705882348</v>
      </c>
      <c r="AQ8">
        <f t="shared" si="13"/>
        <v>1.7910447761194031E-2</v>
      </c>
      <c r="AR8">
        <f t="shared" si="14"/>
        <v>0.18507462686567164</v>
      </c>
      <c r="AS8">
        <f t="shared" si="15"/>
        <v>0.88800000000000001</v>
      </c>
      <c r="AT8">
        <f t="shared" si="16"/>
        <v>1.098901098901099E-2</v>
      </c>
      <c r="AU8">
        <f t="shared" si="17"/>
        <v>0.48749999999999999</v>
      </c>
      <c r="AV8">
        <f t="shared" si="18"/>
        <v>0.83333333333333337</v>
      </c>
      <c r="AX8">
        <v>0</v>
      </c>
      <c r="AY8">
        <v>1</v>
      </c>
      <c r="AZ8">
        <f t="shared" si="19"/>
        <v>-1</v>
      </c>
    </row>
    <row r="9" spans="1:52">
      <c r="A9" t="s">
        <v>15</v>
      </c>
      <c r="B9" t="s">
        <v>20</v>
      </c>
      <c r="C9" t="s">
        <v>112</v>
      </c>
      <c r="D9" t="s">
        <v>58</v>
      </c>
      <c r="E9" s="3">
        <v>81</v>
      </c>
      <c r="F9" s="2">
        <v>354</v>
      </c>
      <c r="G9" s="2">
        <v>326</v>
      </c>
      <c r="H9" s="2">
        <v>44</v>
      </c>
      <c r="I9" s="2">
        <v>97</v>
      </c>
      <c r="J9" s="2">
        <v>16</v>
      </c>
      <c r="K9" s="2">
        <v>0</v>
      </c>
      <c r="L9" s="2">
        <v>7</v>
      </c>
      <c r="M9" s="2">
        <v>36</v>
      </c>
      <c r="N9" s="2">
        <v>25</v>
      </c>
      <c r="O9" s="2">
        <v>8</v>
      </c>
      <c r="P9" s="2">
        <v>20</v>
      </c>
      <c r="Q9" s="2">
        <v>34</v>
      </c>
      <c r="R9" s="2">
        <v>0.29799999999999999</v>
      </c>
      <c r="S9" s="2">
        <v>0.34100000000000003</v>
      </c>
      <c r="T9" s="2">
        <v>0.41099999999999998</v>
      </c>
      <c r="U9" s="2">
        <v>0.752</v>
      </c>
      <c r="V9" s="2">
        <v>110</v>
      </c>
      <c r="W9" s="2">
        <v>134</v>
      </c>
      <c r="X9" s="2">
        <v>10</v>
      </c>
      <c r="Y9" s="2">
        <v>3</v>
      </c>
      <c r="Z9" s="2">
        <v>2</v>
      </c>
      <c r="AA9" s="2">
        <v>3</v>
      </c>
      <c r="AB9" s="2">
        <v>7</v>
      </c>
      <c r="AD9" s="2">
        <f t="shared" si="0"/>
        <v>5.6497175141242938E-2</v>
      </c>
      <c r="AE9" s="2">
        <f t="shared" si="1"/>
        <v>9.6045197740112997E-2</v>
      </c>
      <c r="AF9" s="2">
        <f t="shared" si="2"/>
        <v>0.33673043478260867</v>
      </c>
      <c r="AG9" s="2">
        <f t="shared" si="3"/>
        <v>0.11299999999999999</v>
      </c>
      <c r="AH9" s="2">
        <f t="shared" si="4"/>
        <v>45.984415881973007</v>
      </c>
      <c r="AI9">
        <f t="shared" si="5"/>
        <v>0.3125</v>
      </c>
      <c r="AJ9">
        <f t="shared" si="6"/>
        <v>7.3984158819730022</v>
      </c>
      <c r="AK9">
        <f t="shared" si="7"/>
        <v>1.6447000000000001</v>
      </c>
      <c r="AL9">
        <f t="shared" si="8"/>
        <v>0.903954802259887</v>
      </c>
      <c r="AM9">
        <f t="shared" si="9"/>
        <v>1.977401129943503E-2</v>
      </c>
      <c r="AN9">
        <f t="shared" si="10"/>
        <v>6.4971751412429377E-2</v>
      </c>
      <c r="AO9">
        <f t="shared" si="11"/>
        <v>1.977401129943503E-2</v>
      </c>
      <c r="AP9">
        <f t="shared" si="12"/>
        <v>0.35051546391752575</v>
      </c>
      <c r="AQ9">
        <f t="shared" si="13"/>
        <v>2.8248587570621469E-2</v>
      </c>
      <c r="AR9">
        <f t="shared" si="14"/>
        <v>0.10169491525423729</v>
      </c>
      <c r="AS9">
        <f t="shared" si="15"/>
        <v>0.752</v>
      </c>
      <c r="AT9">
        <f t="shared" si="16"/>
        <v>0.15454545454545454</v>
      </c>
      <c r="AU9">
        <f t="shared" si="17"/>
        <v>0.54320987654320985</v>
      </c>
      <c r="AV9">
        <f t="shared" si="18"/>
        <v>0.58823529411764708</v>
      </c>
      <c r="AX9">
        <v>3</v>
      </c>
      <c r="AY9">
        <v>0</v>
      </c>
      <c r="AZ9">
        <f t="shared" si="19"/>
        <v>3</v>
      </c>
    </row>
    <row r="10" spans="1:52">
      <c r="A10" t="s">
        <v>16</v>
      </c>
      <c r="B10" t="s">
        <v>20</v>
      </c>
      <c r="C10" t="s">
        <v>112</v>
      </c>
      <c r="D10" t="s">
        <v>70</v>
      </c>
      <c r="E10" s="3">
        <v>85</v>
      </c>
      <c r="F10" s="2">
        <v>394</v>
      </c>
      <c r="G10" s="2">
        <v>338</v>
      </c>
      <c r="H10" s="2">
        <v>58</v>
      </c>
      <c r="I10" s="2">
        <v>111</v>
      </c>
      <c r="J10" s="2">
        <v>27</v>
      </c>
      <c r="K10" s="2">
        <v>5</v>
      </c>
      <c r="L10" s="2">
        <v>6</v>
      </c>
      <c r="M10" s="2">
        <v>37</v>
      </c>
      <c r="N10" s="2">
        <v>10</v>
      </c>
      <c r="O10" s="2">
        <v>5</v>
      </c>
      <c r="P10" s="2">
        <v>42</v>
      </c>
      <c r="Q10" s="2">
        <v>57</v>
      </c>
      <c r="R10" s="2">
        <v>0.32800000000000001</v>
      </c>
      <c r="S10" s="2">
        <v>0.40799999999999997</v>
      </c>
      <c r="T10" s="2">
        <v>0.49099999999999999</v>
      </c>
      <c r="U10" s="2">
        <v>0.89900000000000002</v>
      </c>
      <c r="V10" s="2">
        <v>149</v>
      </c>
      <c r="W10" s="2">
        <v>166</v>
      </c>
      <c r="X10" s="2">
        <v>1</v>
      </c>
      <c r="Y10" s="2">
        <v>7</v>
      </c>
      <c r="Z10" s="2">
        <v>2</v>
      </c>
      <c r="AA10" s="2">
        <v>5</v>
      </c>
      <c r="AB10" s="2">
        <v>4</v>
      </c>
      <c r="AD10" s="2">
        <f t="shared" si="0"/>
        <v>0.1065989847715736</v>
      </c>
      <c r="AE10" s="2">
        <f t="shared" si="1"/>
        <v>0.14467005076142131</v>
      </c>
      <c r="AF10" s="2">
        <f t="shared" si="2"/>
        <v>0.39464690721649481</v>
      </c>
      <c r="AG10" s="2">
        <f t="shared" si="3"/>
        <v>0.16299999999999998</v>
      </c>
      <c r="AH10" s="2">
        <f t="shared" si="4"/>
        <v>69.021747805550405</v>
      </c>
      <c r="AI10">
        <f t="shared" si="5"/>
        <v>0.375</v>
      </c>
      <c r="AJ10">
        <f t="shared" si="6"/>
        <v>26.0757478055504</v>
      </c>
      <c r="AK10">
        <f t="shared" si="7"/>
        <v>-0.32985999999999999</v>
      </c>
      <c r="AL10">
        <f t="shared" si="8"/>
        <v>0.85532994923857864</v>
      </c>
      <c r="AM10">
        <f t="shared" si="9"/>
        <v>1.5228426395939087E-2</v>
      </c>
      <c r="AN10">
        <f t="shared" si="10"/>
        <v>9.6446700507614211E-2</v>
      </c>
      <c r="AO10">
        <f t="shared" si="11"/>
        <v>1.015228426395939E-2</v>
      </c>
      <c r="AP10">
        <f t="shared" si="12"/>
        <v>0.51351351351351349</v>
      </c>
      <c r="AQ10">
        <f t="shared" si="13"/>
        <v>2.5380710659898475E-3</v>
      </c>
      <c r="AR10">
        <f t="shared" si="14"/>
        <v>9.3908629441624369E-2</v>
      </c>
      <c r="AS10">
        <f t="shared" si="15"/>
        <v>0.89900000000000002</v>
      </c>
      <c r="AT10">
        <f t="shared" si="16"/>
        <v>3.4013605442176874E-2</v>
      </c>
      <c r="AU10">
        <f t="shared" si="17"/>
        <v>0.68235294117647061</v>
      </c>
      <c r="AV10">
        <f t="shared" si="18"/>
        <v>0.73684210526315785</v>
      </c>
      <c r="AX10">
        <v>0</v>
      </c>
      <c r="AY10">
        <v>1</v>
      </c>
      <c r="AZ10">
        <f t="shared" si="19"/>
        <v>-1</v>
      </c>
    </row>
    <row r="11" spans="1:52">
      <c r="A11" t="s">
        <v>21</v>
      </c>
      <c r="B11" t="s">
        <v>28</v>
      </c>
      <c r="C11" t="s">
        <v>112</v>
      </c>
      <c r="D11" t="s">
        <v>66</v>
      </c>
      <c r="E11" s="2">
        <v>88</v>
      </c>
      <c r="F11" s="2">
        <v>391</v>
      </c>
      <c r="G11" s="2">
        <v>352</v>
      </c>
      <c r="H11" s="2">
        <v>65</v>
      </c>
      <c r="I11" s="2">
        <v>104</v>
      </c>
      <c r="J11" s="2">
        <v>22</v>
      </c>
      <c r="K11" s="2">
        <v>0</v>
      </c>
      <c r="L11" s="2">
        <v>21</v>
      </c>
      <c r="M11" s="2">
        <v>60</v>
      </c>
      <c r="N11" s="2">
        <v>3</v>
      </c>
      <c r="O11" s="2">
        <v>0</v>
      </c>
      <c r="P11" s="2">
        <v>30</v>
      </c>
      <c r="Q11" s="2">
        <v>75</v>
      </c>
      <c r="R11" s="2">
        <v>0.29499999999999998</v>
      </c>
      <c r="S11" s="2">
        <v>0.35399999999999998</v>
      </c>
      <c r="T11" s="2">
        <v>0.53700000000000003</v>
      </c>
      <c r="U11" s="2">
        <v>0.89100000000000001</v>
      </c>
      <c r="V11" s="2">
        <v>145</v>
      </c>
      <c r="W11" s="2">
        <v>189</v>
      </c>
      <c r="X11" s="2">
        <v>10</v>
      </c>
      <c r="Y11" s="2">
        <v>4</v>
      </c>
      <c r="Z11" s="2">
        <v>1</v>
      </c>
      <c r="AA11" s="2">
        <v>4</v>
      </c>
      <c r="AB11" s="2">
        <v>0</v>
      </c>
      <c r="AD11" s="2">
        <f t="shared" si="0"/>
        <v>7.6726342710997444E-2</v>
      </c>
      <c r="AE11" s="2">
        <f t="shared" si="1"/>
        <v>0.1918158567774936</v>
      </c>
      <c r="AF11" s="2">
        <f t="shared" si="2"/>
        <v>0.38275897435897438</v>
      </c>
      <c r="AG11" s="2">
        <f t="shared" si="3"/>
        <v>0.24200000000000005</v>
      </c>
      <c r="AH11" s="2">
        <f t="shared" si="4"/>
        <v>64.8619702692408</v>
      </c>
      <c r="AI11">
        <f t="shared" si="5"/>
        <v>0.31923076923076921</v>
      </c>
      <c r="AJ11">
        <f t="shared" si="6"/>
        <v>22.242970269240804</v>
      </c>
      <c r="AK11">
        <f t="shared" si="7"/>
        <v>0.24185000000000012</v>
      </c>
      <c r="AL11">
        <f t="shared" si="8"/>
        <v>0.80818414322250642</v>
      </c>
      <c r="AM11">
        <f t="shared" si="9"/>
        <v>5.3708439897698211E-2</v>
      </c>
      <c r="AN11">
        <f t="shared" si="10"/>
        <v>0.10997442455242967</v>
      </c>
      <c r="AO11">
        <f t="shared" si="11"/>
        <v>0</v>
      </c>
      <c r="AP11">
        <f t="shared" si="12"/>
        <v>0.72115384615384615</v>
      </c>
      <c r="AQ11">
        <f t="shared" si="13"/>
        <v>2.557544757033248E-2</v>
      </c>
      <c r="AR11">
        <f t="shared" si="14"/>
        <v>0.15345268542199489</v>
      </c>
      <c r="AS11">
        <f t="shared" si="15"/>
        <v>0.89100000000000001</v>
      </c>
      <c r="AT11">
        <f t="shared" si="16"/>
        <v>2.6548672566371681E-2</v>
      </c>
      <c r="AU11">
        <f t="shared" si="17"/>
        <v>0.73863636363636365</v>
      </c>
      <c r="AV11">
        <f t="shared" si="18"/>
        <v>0.4</v>
      </c>
      <c r="AX11">
        <v>1</v>
      </c>
      <c r="AY11">
        <v>1</v>
      </c>
      <c r="AZ11">
        <f t="shared" si="19"/>
        <v>0</v>
      </c>
    </row>
    <row r="12" spans="1:52">
      <c r="A12" t="s">
        <v>22</v>
      </c>
      <c r="B12" t="s">
        <v>28</v>
      </c>
      <c r="C12" t="s">
        <v>112</v>
      </c>
      <c r="D12" t="s">
        <v>73</v>
      </c>
      <c r="E12" s="2">
        <v>69</v>
      </c>
      <c r="F12" s="2">
        <v>270</v>
      </c>
      <c r="G12" s="2">
        <v>236</v>
      </c>
      <c r="H12" s="2">
        <v>30</v>
      </c>
      <c r="I12" s="2">
        <v>69</v>
      </c>
      <c r="J12" s="2">
        <v>15</v>
      </c>
      <c r="K12" s="2">
        <v>4</v>
      </c>
      <c r="L12" s="2">
        <v>2</v>
      </c>
      <c r="M12" s="2">
        <v>22</v>
      </c>
      <c r="N12" s="2">
        <v>5</v>
      </c>
      <c r="O12" s="2">
        <v>1</v>
      </c>
      <c r="P12" s="2">
        <v>30</v>
      </c>
      <c r="Q12" s="2">
        <v>54</v>
      </c>
      <c r="R12" s="2">
        <v>0.29199999999999998</v>
      </c>
      <c r="S12" s="2">
        <v>0.377</v>
      </c>
      <c r="T12" s="2">
        <v>0.41499999999999998</v>
      </c>
      <c r="U12" s="2">
        <v>0.79200000000000004</v>
      </c>
      <c r="V12" s="2">
        <v>120</v>
      </c>
      <c r="W12" s="2">
        <v>98</v>
      </c>
      <c r="X12" s="2">
        <v>2</v>
      </c>
      <c r="Y12" s="2">
        <v>2</v>
      </c>
      <c r="Z12" s="2">
        <v>2</v>
      </c>
      <c r="AA12" s="2">
        <v>0</v>
      </c>
      <c r="AB12" s="2">
        <v>0</v>
      </c>
      <c r="AD12" s="2">
        <f t="shared" si="0"/>
        <v>0.1111111111111111</v>
      </c>
      <c r="AE12" s="2">
        <f t="shared" si="1"/>
        <v>0.2</v>
      </c>
      <c r="AF12" s="2">
        <f t="shared" si="2"/>
        <v>0.35083208955223877</v>
      </c>
      <c r="AG12" s="2">
        <f t="shared" si="3"/>
        <v>0.123</v>
      </c>
      <c r="AH12" s="2">
        <f t="shared" si="4"/>
        <v>38.049753072012884</v>
      </c>
      <c r="AI12">
        <f t="shared" si="5"/>
        <v>0.37222222222222223</v>
      </c>
      <c r="AJ12">
        <f t="shared" si="6"/>
        <v>8.6197530720128768</v>
      </c>
      <c r="AK12">
        <f t="shared" si="7"/>
        <v>0.32140000000000002</v>
      </c>
      <c r="AL12">
        <f t="shared" si="8"/>
        <v>0.8</v>
      </c>
      <c r="AM12">
        <f t="shared" si="9"/>
        <v>7.4074074074074077E-3</v>
      </c>
      <c r="AN12">
        <f t="shared" si="10"/>
        <v>7.7777777777777779E-2</v>
      </c>
      <c r="AO12">
        <f t="shared" si="11"/>
        <v>0</v>
      </c>
      <c r="AP12">
        <f t="shared" si="12"/>
        <v>0.78260869565217395</v>
      </c>
      <c r="AQ12">
        <f t="shared" si="13"/>
        <v>7.4074074074074077E-3</v>
      </c>
      <c r="AR12">
        <f t="shared" si="14"/>
        <v>8.1481481481481488E-2</v>
      </c>
      <c r="AS12">
        <f t="shared" si="15"/>
        <v>0.79200000000000004</v>
      </c>
      <c r="AT12">
        <f t="shared" si="16"/>
        <v>4.1237113402061855E-2</v>
      </c>
      <c r="AU12">
        <f t="shared" si="17"/>
        <v>0.43478260869565216</v>
      </c>
      <c r="AV12">
        <f t="shared" si="18"/>
        <v>0.55555555555555558</v>
      </c>
      <c r="AX12">
        <v>0</v>
      </c>
      <c r="AY12">
        <v>2</v>
      </c>
      <c r="AZ12">
        <f t="shared" si="19"/>
        <v>-2</v>
      </c>
    </row>
    <row r="13" spans="1:52">
      <c r="A13" t="s">
        <v>23</v>
      </c>
      <c r="B13" t="s">
        <v>28</v>
      </c>
      <c r="C13" t="s">
        <v>112</v>
      </c>
      <c r="D13" t="s">
        <v>54</v>
      </c>
      <c r="E13" s="2">
        <v>86</v>
      </c>
      <c r="F13" s="2">
        <v>370</v>
      </c>
      <c r="G13" s="2">
        <v>332</v>
      </c>
      <c r="H13" s="2">
        <v>55</v>
      </c>
      <c r="I13" s="2">
        <v>100</v>
      </c>
      <c r="J13" s="2">
        <v>18</v>
      </c>
      <c r="K13" s="2">
        <v>1</v>
      </c>
      <c r="L13" s="2">
        <v>19</v>
      </c>
      <c r="M13" s="2">
        <v>48</v>
      </c>
      <c r="N13" s="2">
        <v>13</v>
      </c>
      <c r="O13" s="2">
        <v>3</v>
      </c>
      <c r="P13" s="2">
        <v>33</v>
      </c>
      <c r="Q13" s="2">
        <v>57</v>
      </c>
      <c r="R13" s="2">
        <v>0.30099999999999999</v>
      </c>
      <c r="S13" s="2">
        <v>0.36099999999999999</v>
      </c>
      <c r="T13" s="2">
        <v>0.53300000000000003</v>
      </c>
      <c r="U13" s="2">
        <v>0.89500000000000002</v>
      </c>
      <c r="V13" s="2">
        <v>146</v>
      </c>
      <c r="W13" s="2">
        <v>177</v>
      </c>
      <c r="X13" s="2">
        <v>11</v>
      </c>
      <c r="Y13" s="2">
        <v>0</v>
      </c>
      <c r="Z13" s="2">
        <v>2</v>
      </c>
      <c r="AA13" s="2">
        <v>3</v>
      </c>
      <c r="AB13" s="2">
        <v>1</v>
      </c>
      <c r="AD13" s="2">
        <f t="shared" si="0"/>
        <v>8.9189189189189194E-2</v>
      </c>
      <c r="AE13" s="2">
        <f t="shared" si="1"/>
        <v>0.15405405405405406</v>
      </c>
      <c r="AF13" s="2">
        <f t="shared" si="2"/>
        <v>0.38607084468664848</v>
      </c>
      <c r="AG13" s="2">
        <f t="shared" si="3"/>
        <v>0.23200000000000004</v>
      </c>
      <c r="AH13" s="2">
        <f t="shared" si="4"/>
        <v>62.336421058686426</v>
      </c>
      <c r="AI13">
        <f t="shared" si="5"/>
        <v>0.31274131274131273</v>
      </c>
      <c r="AJ13">
        <f t="shared" si="6"/>
        <v>22.006421058686428</v>
      </c>
      <c r="AK13">
        <f t="shared" si="7"/>
        <v>1.1146200000000002</v>
      </c>
      <c r="AL13">
        <f t="shared" si="8"/>
        <v>0.84594594594594597</v>
      </c>
      <c r="AM13">
        <f t="shared" si="9"/>
        <v>5.1351351351351354E-2</v>
      </c>
      <c r="AN13">
        <f t="shared" si="10"/>
        <v>0.10270270270270271</v>
      </c>
      <c r="AO13">
        <f t="shared" si="11"/>
        <v>2.7027027027027029E-3</v>
      </c>
      <c r="AP13">
        <f t="shared" si="12"/>
        <v>0.56999999999999995</v>
      </c>
      <c r="AQ13">
        <f t="shared" si="13"/>
        <v>2.9729729729729731E-2</v>
      </c>
      <c r="AR13">
        <f t="shared" si="14"/>
        <v>0.12972972972972974</v>
      </c>
      <c r="AS13">
        <f t="shared" si="15"/>
        <v>0.89500000000000002</v>
      </c>
      <c r="AT13">
        <f t="shared" si="16"/>
        <v>8.771929824561403E-2</v>
      </c>
      <c r="AU13">
        <f t="shared" si="17"/>
        <v>0.63953488372093026</v>
      </c>
      <c r="AV13">
        <f t="shared" si="18"/>
        <v>0.57894736842105265</v>
      </c>
      <c r="AX13">
        <v>0</v>
      </c>
      <c r="AY13">
        <v>0</v>
      </c>
      <c r="AZ13">
        <f t="shared" si="19"/>
        <v>0</v>
      </c>
    </row>
    <row r="14" spans="1:52">
      <c r="A14" t="s">
        <v>24</v>
      </c>
      <c r="B14" t="s">
        <v>28</v>
      </c>
      <c r="C14" t="s">
        <v>112</v>
      </c>
      <c r="D14" t="s">
        <v>55</v>
      </c>
      <c r="E14" s="2">
        <v>76</v>
      </c>
      <c r="F14" s="2">
        <v>325</v>
      </c>
      <c r="G14" s="2">
        <v>293</v>
      </c>
      <c r="H14" s="2">
        <v>39</v>
      </c>
      <c r="I14" s="2">
        <v>87</v>
      </c>
      <c r="J14" s="2">
        <v>16</v>
      </c>
      <c r="K14" s="2">
        <v>1</v>
      </c>
      <c r="L14" s="2">
        <v>7</v>
      </c>
      <c r="M14" s="2">
        <v>31</v>
      </c>
      <c r="N14" s="2">
        <v>1</v>
      </c>
      <c r="O14" s="2">
        <v>2</v>
      </c>
      <c r="P14" s="2">
        <v>20</v>
      </c>
      <c r="Q14" s="2">
        <v>36</v>
      </c>
      <c r="R14" s="2">
        <v>0.29699999999999999</v>
      </c>
      <c r="S14" s="2">
        <v>0.35299999999999998</v>
      </c>
      <c r="T14" s="2">
        <v>0.43</v>
      </c>
      <c r="U14" s="2">
        <v>0.78300000000000003</v>
      </c>
      <c r="V14" s="2">
        <v>116</v>
      </c>
      <c r="W14" s="2">
        <v>126</v>
      </c>
      <c r="X14" s="2">
        <v>7</v>
      </c>
      <c r="Y14" s="2">
        <v>7</v>
      </c>
      <c r="Z14" s="2">
        <v>2</v>
      </c>
      <c r="AA14" s="2">
        <v>3</v>
      </c>
      <c r="AB14" s="2">
        <v>0</v>
      </c>
      <c r="AD14" s="2">
        <f t="shared" si="0"/>
        <v>6.1538461538461542E-2</v>
      </c>
      <c r="AE14" s="2">
        <f t="shared" si="1"/>
        <v>0.11076923076923077</v>
      </c>
      <c r="AF14" s="2">
        <f t="shared" si="2"/>
        <v>0.34346439628482972</v>
      </c>
      <c r="AG14" s="2">
        <f t="shared" si="3"/>
        <v>0.13300000000000001</v>
      </c>
      <c r="AH14" s="2">
        <f t="shared" si="4"/>
        <v>43.928462699428977</v>
      </c>
      <c r="AI14">
        <f t="shared" si="5"/>
        <v>0.31620553359683795</v>
      </c>
      <c r="AJ14">
        <f t="shared" si="6"/>
        <v>8.5034626994289759</v>
      </c>
      <c r="AK14">
        <f t="shared" si="7"/>
        <v>-0.89329999999999998</v>
      </c>
      <c r="AL14">
        <f t="shared" si="8"/>
        <v>0.88923076923076927</v>
      </c>
      <c r="AM14">
        <f t="shared" si="9"/>
        <v>2.1538461538461538E-2</v>
      </c>
      <c r="AN14">
        <f t="shared" si="10"/>
        <v>7.3846153846153853E-2</v>
      </c>
      <c r="AO14">
        <f t="shared" si="11"/>
        <v>0</v>
      </c>
      <c r="AP14">
        <f t="shared" si="12"/>
        <v>0.41379310344827586</v>
      </c>
      <c r="AQ14">
        <f t="shared" si="13"/>
        <v>2.1538461538461538E-2</v>
      </c>
      <c r="AR14">
        <f t="shared" si="14"/>
        <v>9.5384615384615387E-2</v>
      </c>
      <c r="AS14">
        <f t="shared" si="15"/>
        <v>0.78300000000000003</v>
      </c>
      <c r="AT14">
        <f t="shared" si="16"/>
        <v>-0.01</v>
      </c>
      <c r="AU14">
        <f t="shared" si="17"/>
        <v>0.51315789473684215</v>
      </c>
      <c r="AV14">
        <f t="shared" si="18"/>
        <v>0.55555555555555558</v>
      </c>
      <c r="AX14">
        <v>0</v>
      </c>
      <c r="AY14">
        <v>1</v>
      </c>
      <c r="AZ14">
        <f t="shared" si="19"/>
        <v>-1</v>
      </c>
    </row>
    <row r="15" spans="1:52">
      <c r="A15" t="s">
        <v>29</v>
      </c>
      <c r="B15" t="s">
        <v>33</v>
      </c>
      <c r="C15" t="s">
        <v>112</v>
      </c>
      <c r="D15" t="s">
        <v>55</v>
      </c>
      <c r="E15" s="2">
        <v>74</v>
      </c>
      <c r="F15" s="2">
        <v>335</v>
      </c>
      <c r="G15" s="2">
        <v>308</v>
      </c>
      <c r="H15" s="2">
        <v>44</v>
      </c>
      <c r="I15" s="2">
        <v>90</v>
      </c>
      <c r="J15" s="2">
        <v>15</v>
      </c>
      <c r="K15" s="2">
        <v>2</v>
      </c>
      <c r="L15" s="2">
        <v>2</v>
      </c>
      <c r="M15" s="2">
        <v>32</v>
      </c>
      <c r="N15" s="2">
        <v>5</v>
      </c>
      <c r="O15" s="2">
        <v>3</v>
      </c>
      <c r="P15" s="2">
        <v>14</v>
      </c>
      <c r="Q15" s="2">
        <v>36</v>
      </c>
      <c r="R15" s="2">
        <v>0.29199999999999998</v>
      </c>
      <c r="S15" s="2">
        <v>0.33</v>
      </c>
      <c r="T15" s="2">
        <v>0.373</v>
      </c>
      <c r="U15" s="2">
        <v>0.70399999999999996</v>
      </c>
      <c r="V15" s="2">
        <v>95</v>
      </c>
      <c r="W15" s="2">
        <v>115</v>
      </c>
      <c r="X15" s="2">
        <v>5</v>
      </c>
      <c r="Y15" s="2">
        <v>5</v>
      </c>
      <c r="Z15" s="2">
        <v>5</v>
      </c>
      <c r="AA15" s="2">
        <v>3</v>
      </c>
      <c r="AB15" s="2">
        <v>1</v>
      </c>
      <c r="AD15" s="2">
        <f t="shared" si="0"/>
        <v>4.1791044776119404E-2</v>
      </c>
      <c r="AE15" s="2">
        <f t="shared" si="1"/>
        <v>0.10746268656716418</v>
      </c>
      <c r="AF15" s="2">
        <f t="shared" si="2"/>
        <v>0.31093920972644373</v>
      </c>
      <c r="AG15" s="2">
        <f t="shared" si="3"/>
        <v>8.1000000000000016E-2</v>
      </c>
      <c r="AH15" s="2">
        <f t="shared" si="4"/>
        <v>36.761000983861337</v>
      </c>
      <c r="AI15">
        <f t="shared" si="5"/>
        <v>0.32234432234432236</v>
      </c>
      <c r="AJ15">
        <f t="shared" si="6"/>
        <v>0.24600098386133795</v>
      </c>
      <c r="AK15">
        <f t="shared" si="7"/>
        <v>-0.46653</v>
      </c>
      <c r="AL15">
        <f t="shared" si="8"/>
        <v>0.89253731343283582</v>
      </c>
      <c r="AM15">
        <f t="shared" si="9"/>
        <v>5.9701492537313433E-3</v>
      </c>
      <c r="AN15">
        <f t="shared" si="10"/>
        <v>5.6716417910447764E-2</v>
      </c>
      <c r="AO15">
        <f t="shared" si="11"/>
        <v>2.9850746268656717E-3</v>
      </c>
      <c r="AP15">
        <f t="shared" si="12"/>
        <v>0.4</v>
      </c>
      <c r="AQ15">
        <f t="shared" si="13"/>
        <v>1.4925373134328358E-2</v>
      </c>
      <c r="AR15">
        <f t="shared" si="14"/>
        <v>9.5522388059701493E-2</v>
      </c>
      <c r="AS15">
        <f t="shared" si="15"/>
        <v>0.70399999999999996</v>
      </c>
      <c r="AT15">
        <f t="shared" si="16"/>
        <v>1.9607843137254902E-2</v>
      </c>
      <c r="AU15">
        <f t="shared" si="17"/>
        <v>0.59459459459459463</v>
      </c>
      <c r="AV15">
        <f t="shared" si="18"/>
        <v>0.3888888888888889</v>
      </c>
      <c r="AX15">
        <v>0</v>
      </c>
      <c r="AY15">
        <v>5</v>
      </c>
      <c r="AZ15">
        <f t="shared" si="19"/>
        <v>-5</v>
      </c>
    </row>
    <row r="16" spans="1:52">
      <c r="A16" t="s">
        <v>30</v>
      </c>
      <c r="B16" t="s">
        <v>33</v>
      </c>
      <c r="C16" t="s">
        <v>112</v>
      </c>
      <c r="D16" t="s">
        <v>59</v>
      </c>
      <c r="E16" s="2">
        <v>75</v>
      </c>
      <c r="F16" s="2">
        <v>276</v>
      </c>
      <c r="G16" s="2">
        <v>248</v>
      </c>
      <c r="H16" s="2">
        <v>19</v>
      </c>
      <c r="I16" s="2">
        <v>79</v>
      </c>
      <c r="J16" s="2">
        <v>8</v>
      </c>
      <c r="K16" s="2">
        <v>2</v>
      </c>
      <c r="L16" s="2">
        <v>1</v>
      </c>
      <c r="M16" s="2">
        <v>15</v>
      </c>
      <c r="N16" s="2">
        <v>9</v>
      </c>
      <c r="O16" s="2">
        <v>6</v>
      </c>
      <c r="P16" s="2">
        <v>18</v>
      </c>
      <c r="Q16" s="2">
        <v>27</v>
      </c>
      <c r="R16" s="2">
        <v>0.31900000000000001</v>
      </c>
      <c r="S16" s="2">
        <v>0.37</v>
      </c>
      <c r="T16" s="2">
        <v>0.379</v>
      </c>
      <c r="U16" s="2">
        <v>0.749</v>
      </c>
      <c r="V16" s="2">
        <v>109</v>
      </c>
      <c r="W16" s="2">
        <v>94</v>
      </c>
      <c r="X16" s="2">
        <v>7</v>
      </c>
      <c r="Y16" s="2">
        <v>4</v>
      </c>
      <c r="Z16" s="2">
        <v>3</v>
      </c>
      <c r="AA16" s="2">
        <v>3</v>
      </c>
      <c r="AB16" s="2">
        <v>1</v>
      </c>
      <c r="AD16" s="2">
        <f t="shared" si="0"/>
        <v>6.5217391304347824E-2</v>
      </c>
      <c r="AE16" s="2">
        <f t="shared" si="1"/>
        <v>9.7826086956521743E-2</v>
      </c>
      <c r="AF16" s="2">
        <f t="shared" si="2"/>
        <v>0.33346691176470589</v>
      </c>
      <c r="AG16" s="2">
        <f t="shared" si="3"/>
        <v>0.06</v>
      </c>
      <c r="AH16" s="2">
        <f t="shared" si="4"/>
        <v>35.148009106379064</v>
      </c>
      <c r="AI16">
        <f t="shared" si="5"/>
        <v>0.34977578475336324</v>
      </c>
      <c r="AJ16">
        <f t="shared" si="6"/>
        <v>5.0640091063790669</v>
      </c>
      <c r="AK16">
        <f t="shared" si="7"/>
        <v>-0.79752999999999996</v>
      </c>
      <c r="AL16">
        <f t="shared" si="8"/>
        <v>0.90217391304347827</v>
      </c>
      <c r="AM16">
        <f t="shared" si="9"/>
        <v>3.6231884057971015E-3</v>
      </c>
      <c r="AN16">
        <f t="shared" si="10"/>
        <v>3.9855072463768113E-2</v>
      </c>
      <c r="AO16">
        <f t="shared" si="11"/>
        <v>3.6231884057971015E-3</v>
      </c>
      <c r="AP16">
        <f t="shared" si="12"/>
        <v>0.34177215189873417</v>
      </c>
      <c r="AQ16">
        <f t="shared" si="13"/>
        <v>2.5362318840579712E-2</v>
      </c>
      <c r="AR16">
        <f t="shared" si="14"/>
        <v>5.434782608695652E-2</v>
      </c>
      <c r="AS16">
        <f t="shared" si="15"/>
        <v>0.749</v>
      </c>
      <c r="AT16">
        <f t="shared" si="16"/>
        <v>3.125E-2</v>
      </c>
      <c r="AU16">
        <f t="shared" si="17"/>
        <v>0.25333333333333335</v>
      </c>
      <c r="AV16">
        <f t="shared" si="18"/>
        <v>0.66666666666666663</v>
      </c>
      <c r="AX16">
        <v>3</v>
      </c>
      <c r="AY16">
        <v>5</v>
      </c>
      <c r="AZ16">
        <f t="shared" si="19"/>
        <v>-2</v>
      </c>
    </row>
    <row r="17" spans="1:52">
      <c r="A17" t="s">
        <v>34</v>
      </c>
      <c r="B17" t="s">
        <v>36</v>
      </c>
      <c r="C17" t="s">
        <v>112</v>
      </c>
      <c r="D17" t="s">
        <v>57</v>
      </c>
      <c r="E17" s="2">
        <v>85</v>
      </c>
      <c r="F17" s="2">
        <v>355</v>
      </c>
      <c r="G17" s="2">
        <v>322</v>
      </c>
      <c r="H17" s="2">
        <v>41</v>
      </c>
      <c r="I17" s="2">
        <v>98</v>
      </c>
      <c r="J17" s="2">
        <v>12</v>
      </c>
      <c r="K17" s="2">
        <v>1</v>
      </c>
      <c r="L17" s="2">
        <v>21</v>
      </c>
      <c r="M17" s="2">
        <v>53</v>
      </c>
      <c r="N17" s="2">
        <v>2</v>
      </c>
      <c r="O17" s="2">
        <v>2</v>
      </c>
      <c r="P17" s="2">
        <v>32</v>
      </c>
      <c r="Q17" s="2">
        <v>83</v>
      </c>
      <c r="R17" s="2">
        <v>0.30399999999999999</v>
      </c>
      <c r="S17" s="2">
        <v>0.36899999999999999</v>
      </c>
      <c r="T17" s="2">
        <v>0.54300000000000004</v>
      </c>
      <c r="U17" s="2">
        <v>0.91200000000000003</v>
      </c>
      <c r="V17" s="2">
        <v>158</v>
      </c>
      <c r="W17" s="2">
        <v>175</v>
      </c>
      <c r="X17" s="2">
        <v>1</v>
      </c>
      <c r="Y17" s="2">
        <v>1</v>
      </c>
      <c r="Z17" s="2">
        <v>0</v>
      </c>
      <c r="AA17" s="2">
        <v>0</v>
      </c>
      <c r="AB17" s="2">
        <v>5</v>
      </c>
      <c r="AD17" s="2">
        <f t="shared" si="0"/>
        <v>9.014084507042254E-2</v>
      </c>
      <c r="AE17" s="2">
        <f t="shared" si="1"/>
        <v>0.23380281690140844</v>
      </c>
      <c r="AF17" s="2">
        <f t="shared" si="2"/>
        <v>0.40024571428571426</v>
      </c>
      <c r="AG17" s="2">
        <f t="shared" si="3"/>
        <v>0.23900000000000005</v>
      </c>
      <c r="AH17" s="2">
        <f t="shared" si="4"/>
        <v>63.74365408243046</v>
      </c>
      <c r="AI17">
        <f t="shared" si="5"/>
        <v>0.35321100917431192</v>
      </c>
      <c r="AJ17">
        <f t="shared" si="6"/>
        <v>25.048654082430463</v>
      </c>
      <c r="AK17">
        <f t="shared" si="7"/>
        <v>-0.70083999999999991</v>
      </c>
      <c r="AL17">
        <f t="shared" si="8"/>
        <v>0.76619718309859153</v>
      </c>
      <c r="AM17">
        <f t="shared" si="9"/>
        <v>5.9154929577464786E-2</v>
      </c>
      <c r="AN17">
        <f t="shared" si="10"/>
        <v>9.5774647887323941E-2</v>
      </c>
      <c r="AO17">
        <f t="shared" si="11"/>
        <v>1.4084507042253521E-2</v>
      </c>
      <c r="AP17">
        <f t="shared" si="12"/>
        <v>0.84693877551020413</v>
      </c>
      <c r="AQ17">
        <f t="shared" si="13"/>
        <v>2.8169014084507044E-3</v>
      </c>
      <c r="AR17">
        <f t="shared" si="14"/>
        <v>0.14929577464788732</v>
      </c>
      <c r="AS17">
        <f t="shared" si="15"/>
        <v>0.91200000000000003</v>
      </c>
      <c r="AT17">
        <f t="shared" si="16"/>
        <v>0</v>
      </c>
      <c r="AU17">
        <f>H17/E17</f>
        <v>0.4823529411764706</v>
      </c>
      <c r="AV17">
        <f t="shared" si="18"/>
        <v>0.38554216867469882</v>
      </c>
      <c r="AX17">
        <v>0</v>
      </c>
      <c r="AY17">
        <v>1</v>
      </c>
      <c r="AZ17">
        <f t="shared" si="19"/>
        <v>-1</v>
      </c>
    </row>
    <row r="18" spans="1:52">
      <c r="A18" t="s">
        <v>35</v>
      </c>
      <c r="B18" t="s">
        <v>36</v>
      </c>
      <c r="C18" t="s">
        <v>112</v>
      </c>
      <c r="D18" t="s">
        <v>74</v>
      </c>
      <c r="E18" s="2">
        <v>84</v>
      </c>
      <c r="F18" s="2">
        <v>369</v>
      </c>
      <c r="G18" s="2">
        <v>328</v>
      </c>
      <c r="H18" s="2">
        <v>42</v>
      </c>
      <c r="I18" s="2">
        <v>113</v>
      </c>
      <c r="J18" s="2">
        <v>19</v>
      </c>
      <c r="K18" s="2">
        <v>0</v>
      </c>
      <c r="L18" s="2">
        <v>14</v>
      </c>
      <c r="M18" s="2">
        <v>53</v>
      </c>
      <c r="N18" s="2">
        <v>0</v>
      </c>
      <c r="O18" s="2">
        <v>0</v>
      </c>
      <c r="P18" s="2">
        <v>31</v>
      </c>
      <c r="Q18" s="2">
        <v>39</v>
      </c>
      <c r="R18" s="2">
        <v>0.34499999999999997</v>
      </c>
      <c r="S18" s="2">
        <v>0.40899999999999997</v>
      </c>
      <c r="T18" s="2">
        <v>0.53</v>
      </c>
      <c r="U18" s="2">
        <v>0.94</v>
      </c>
      <c r="V18" s="2">
        <v>158</v>
      </c>
      <c r="W18" s="2">
        <v>174</v>
      </c>
      <c r="X18" s="2">
        <v>11</v>
      </c>
      <c r="Y18" s="2">
        <v>7</v>
      </c>
      <c r="Z18" s="2">
        <v>0</v>
      </c>
      <c r="AA18" s="2">
        <v>3</v>
      </c>
      <c r="AB18" s="2">
        <v>9</v>
      </c>
      <c r="AD18" s="2">
        <f t="shared" si="0"/>
        <v>8.4010840108401083E-2</v>
      </c>
      <c r="AE18" s="2">
        <f t="shared" si="1"/>
        <v>0.10569105691056911</v>
      </c>
      <c r="AF18" s="2">
        <f t="shared" si="2"/>
        <v>0.41772500000000001</v>
      </c>
      <c r="AG18" s="2">
        <f t="shared" si="3"/>
        <v>0.18500000000000005</v>
      </c>
      <c r="AH18" s="2">
        <f t="shared" si="4"/>
        <v>71.300378420641138</v>
      </c>
      <c r="AI18">
        <f t="shared" si="5"/>
        <v>0.35611510791366907</v>
      </c>
      <c r="AJ18">
        <f t="shared" si="6"/>
        <v>31.079378420641131</v>
      </c>
      <c r="AK18">
        <f t="shared" si="7"/>
        <v>-0.41093000000000002</v>
      </c>
      <c r="AL18">
        <f t="shared" si="8"/>
        <v>0.89430894308943087</v>
      </c>
      <c r="AM18">
        <f t="shared" si="9"/>
        <v>3.7940379403794036E-2</v>
      </c>
      <c r="AN18">
        <f t="shared" si="10"/>
        <v>8.943089430894309E-2</v>
      </c>
      <c r="AO18">
        <f t="shared" si="11"/>
        <v>2.4390243902439025E-2</v>
      </c>
      <c r="AP18">
        <f t="shared" si="12"/>
        <v>0.34513274336283184</v>
      </c>
      <c r="AQ18">
        <f t="shared" si="13"/>
        <v>2.9810298102981029E-2</v>
      </c>
      <c r="AR18">
        <f t="shared" si="14"/>
        <v>0.14363143631436315</v>
      </c>
      <c r="AS18">
        <f t="shared" si="15"/>
        <v>0.94</v>
      </c>
      <c r="AT18">
        <f t="shared" si="16"/>
        <v>0</v>
      </c>
      <c r="AU18">
        <f t="shared" si="17"/>
        <v>0.5</v>
      </c>
      <c r="AV18">
        <f t="shared" si="18"/>
        <v>0.79487179487179482</v>
      </c>
      <c r="AX18">
        <v>1</v>
      </c>
      <c r="AY18">
        <v>1</v>
      </c>
      <c r="AZ18">
        <f t="shared" si="19"/>
        <v>0</v>
      </c>
    </row>
    <row r="19" spans="1:52">
      <c r="A19" t="s">
        <v>37</v>
      </c>
      <c r="B19" t="s">
        <v>51</v>
      </c>
      <c r="C19" t="s">
        <v>112</v>
      </c>
      <c r="D19" t="s">
        <v>67</v>
      </c>
      <c r="E19" s="2">
        <v>86</v>
      </c>
      <c r="F19" s="2">
        <v>369</v>
      </c>
      <c r="G19" s="2">
        <v>317</v>
      </c>
      <c r="H19" s="2">
        <v>66</v>
      </c>
      <c r="I19" s="2">
        <v>98</v>
      </c>
      <c r="J19" s="2">
        <v>18</v>
      </c>
      <c r="K19" s="2">
        <v>1</v>
      </c>
      <c r="L19" s="2">
        <v>26</v>
      </c>
      <c r="M19" s="2">
        <v>54</v>
      </c>
      <c r="N19" s="2">
        <v>9</v>
      </c>
      <c r="O19" s="2">
        <v>4</v>
      </c>
      <c r="P19" s="2">
        <v>43</v>
      </c>
      <c r="Q19" s="2">
        <v>84</v>
      </c>
      <c r="R19" s="2">
        <v>0.309</v>
      </c>
      <c r="S19" s="2">
        <v>0.40100000000000002</v>
      </c>
      <c r="T19" s="2">
        <v>0.61799999999999999</v>
      </c>
      <c r="U19" s="2">
        <v>1.0189999999999999</v>
      </c>
      <c r="V19" s="2">
        <v>188</v>
      </c>
      <c r="W19" s="2">
        <v>196</v>
      </c>
      <c r="X19" s="2">
        <v>4</v>
      </c>
      <c r="Y19" s="2">
        <v>7</v>
      </c>
      <c r="Z19" s="2">
        <v>0</v>
      </c>
      <c r="AA19" s="2">
        <v>2</v>
      </c>
      <c r="AB19" s="2">
        <v>11</v>
      </c>
      <c r="AD19" s="2">
        <f t="shared" si="0"/>
        <v>0.11653116531165311</v>
      </c>
      <c r="AE19" s="2">
        <f t="shared" si="1"/>
        <v>0.22764227642276422</v>
      </c>
      <c r="AF19" s="2">
        <f t="shared" si="2"/>
        <v>0.44781284916201114</v>
      </c>
      <c r="AG19" s="2">
        <f t="shared" si="3"/>
        <v>0.309</v>
      </c>
      <c r="AH19" s="2">
        <f t="shared" si="4"/>
        <v>79.980922862222144</v>
      </c>
      <c r="AI19">
        <f t="shared" si="5"/>
        <v>0.34449760765550241</v>
      </c>
      <c r="AJ19">
        <f t="shared" si="6"/>
        <v>39.75992286222214</v>
      </c>
      <c r="AK19">
        <f t="shared" si="7"/>
        <v>-5.4839999999999944E-2</v>
      </c>
      <c r="AL19">
        <f t="shared" si="8"/>
        <v>0.77235772357723576</v>
      </c>
      <c r="AM19">
        <f t="shared" si="9"/>
        <v>7.0460704607046065E-2</v>
      </c>
      <c r="AN19">
        <f t="shared" si="10"/>
        <v>0.12195121951219512</v>
      </c>
      <c r="AO19">
        <f t="shared" si="11"/>
        <v>2.9810298102981029E-2</v>
      </c>
      <c r="AP19">
        <f t="shared" si="12"/>
        <v>0.8571428571428571</v>
      </c>
      <c r="AQ19">
        <f t="shared" si="13"/>
        <v>1.0840108401084011E-2</v>
      </c>
      <c r="AR19">
        <f t="shared" si="14"/>
        <v>0.14634146341463414</v>
      </c>
      <c r="AS19">
        <f t="shared" si="15"/>
        <v>1.0189999999999999</v>
      </c>
      <c r="AT19">
        <f t="shared" si="16"/>
        <v>4.3478260869565216E-2</v>
      </c>
      <c r="AU19">
        <f t="shared" si="17"/>
        <v>0.76744186046511631</v>
      </c>
      <c r="AV19">
        <f t="shared" si="18"/>
        <v>0.51190476190476186</v>
      </c>
      <c r="AX19">
        <v>4</v>
      </c>
      <c r="AY19">
        <v>0</v>
      </c>
      <c r="AZ19">
        <f t="shared" si="19"/>
        <v>4</v>
      </c>
    </row>
    <row r="20" spans="1:52">
      <c r="A20" t="s">
        <v>38</v>
      </c>
      <c r="B20" t="s">
        <v>51</v>
      </c>
      <c r="C20" t="s">
        <v>112</v>
      </c>
      <c r="D20" t="s">
        <v>55</v>
      </c>
      <c r="E20" s="2">
        <v>75</v>
      </c>
      <c r="F20" s="2">
        <v>317</v>
      </c>
      <c r="G20" s="2">
        <v>286</v>
      </c>
      <c r="H20" s="2">
        <v>52</v>
      </c>
      <c r="I20" s="2">
        <v>89</v>
      </c>
      <c r="J20" s="2">
        <v>18</v>
      </c>
      <c r="K20" s="2">
        <v>4</v>
      </c>
      <c r="L20" s="2">
        <v>8</v>
      </c>
      <c r="M20" s="2">
        <v>41</v>
      </c>
      <c r="N20" s="2">
        <v>17</v>
      </c>
      <c r="O20" s="2">
        <v>3</v>
      </c>
      <c r="P20" s="2">
        <v>22</v>
      </c>
      <c r="Q20" s="2">
        <v>55</v>
      </c>
      <c r="R20" s="2">
        <v>0.311</v>
      </c>
      <c r="S20" s="2">
        <v>0.36899999999999999</v>
      </c>
      <c r="T20" s="2">
        <v>0.48599999999999999</v>
      </c>
      <c r="U20" s="2">
        <v>0.85499999999999998</v>
      </c>
      <c r="V20" s="2">
        <v>134</v>
      </c>
      <c r="W20" s="2">
        <v>139</v>
      </c>
      <c r="X20" s="2">
        <v>9</v>
      </c>
      <c r="Y20" s="2">
        <v>6</v>
      </c>
      <c r="Z20" s="2">
        <v>0</v>
      </c>
      <c r="AA20" s="2">
        <v>3</v>
      </c>
      <c r="AB20" s="2">
        <v>2</v>
      </c>
      <c r="AD20" s="2">
        <f t="shared" si="0"/>
        <v>6.9400630914826497E-2</v>
      </c>
      <c r="AE20" s="2">
        <f t="shared" si="1"/>
        <v>0.17350157728706625</v>
      </c>
      <c r="AF20" s="2">
        <f t="shared" si="2"/>
        <v>0.37311428571428562</v>
      </c>
      <c r="AG20" s="2">
        <f t="shared" si="3"/>
        <v>0.17499999999999999</v>
      </c>
      <c r="AH20" s="2">
        <f t="shared" si="4"/>
        <v>50.195868312297534</v>
      </c>
      <c r="AI20">
        <f t="shared" si="5"/>
        <v>0.3584070796460177</v>
      </c>
      <c r="AJ20">
        <f t="shared" si="6"/>
        <v>15.642868312297532</v>
      </c>
      <c r="AK20">
        <f t="shared" si="7"/>
        <v>1.94855</v>
      </c>
      <c r="AL20">
        <f t="shared" si="8"/>
        <v>0.82649842271293372</v>
      </c>
      <c r="AM20">
        <f t="shared" si="9"/>
        <v>2.5236593059936908E-2</v>
      </c>
      <c r="AN20">
        <f t="shared" si="10"/>
        <v>9.4637223974763401E-2</v>
      </c>
      <c r="AO20">
        <f t="shared" si="11"/>
        <v>6.3091482649842269E-3</v>
      </c>
      <c r="AP20">
        <f t="shared" si="12"/>
        <v>0.6179775280898876</v>
      </c>
      <c r="AQ20">
        <f t="shared" si="13"/>
        <v>2.8391167192429023E-2</v>
      </c>
      <c r="AR20">
        <f t="shared" si="14"/>
        <v>0.12933753943217666</v>
      </c>
      <c r="AS20">
        <f t="shared" si="15"/>
        <v>0.85499999999999998</v>
      </c>
      <c r="AT20">
        <f t="shared" si="16"/>
        <v>0.13592233009708737</v>
      </c>
      <c r="AU20">
        <f t="shared" si="17"/>
        <v>0.69333333333333336</v>
      </c>
      <c r="AV20">
        <f t="shared" si="18"/>
        <v>0.4</v>
      </c>
      <c r="AX20">
        <v>1</v>
      </c>
      <c r="AY20">
        <v>0</v>
      </c>
      <c r="AZ20">
        <f t="shared" si="19"/>
        <v>1</v>
      </c>
    </row>
    <row r="21" spans="1:52">
      <c r="A21" t="s">
        <v>39</v>
      </c>
      <c r="B21" t="s">
        <v>51</v>
      </c>
      <c r="C21" t="s">
        <v>112</v>
      </c>
      <c r="D21" t="s">
        <v>55</v>
      </c>
      <c r="E21" s="2">
        <v>78</v>
      </c>
      <c r="F21" s="2">
        <v>312</v>
      </c>
      <c r="G21" s="2">
        <v>258</v>
      </c>
      <c r="H21" s="2">
        <v>32</v>
      </c>
      <c r="I21" s="2">
        <v>72</v>
      </c>
      <c r="J21" s="2">
        <v>13</v>
      </c>
      <c r="K21" s="2">
        <v>0</v>
      </c>
      <c r="L21" s="2">
        <v>11</v>
      </c>
      <c r="M21" s="2">
        <v>39</v>
      </c>
      <c r="N21" s="2">
        <v>1</v>
      </c>
      <c r="O21" s="2">
        <v>4</v>
      </c>
      <c r="P21" s="2">
        <v>39</v>
      </c>
      <c r="Q21" s="2">
        <v>63</v>
      </c>
      <c r="R21" s="2">
        <v>0.27900000000000003</v>
      </c>
      <c r="S21" s="2">
        <v>0.39400000000000002</v>
      </c>
      <c r="T21" s="2">
        <v>0.45700000000000002</v>
      </c>
      <c r="U21" s="2">
        <v>0.85199999999999998</v>
      </c>
      <c r="V21" s="2">
        <v>135</v>
      </c>
      <c r="W21" s="2">
        <v>118</v>
      </c>
      <c r="X21" s="2">
        <v>2</v>
      </c>
      <c r="Y21" s="2">
        <v>12</v>
      </c>
      <c r="Z21" s="2">
        <v>0</v>
      </c>
      <c r="AA21" s="2">
        <v>3</v>
      </c>
      <c r="AB21" s="2">
        <v>6</v>
      </c>
      <c r="AD21" s="2">
        <f t="shared" si="0"/>
        <v>0.125</v>
      </c>
      <c r="AE21" s="2">
        <f t="shared" si="1"/>
        <v>0.20192307692307693</v>
      </c>
      <c r="AF21" s="2">
        <f t="shared" si="2"/>
        <v>0.38328431372549021</v>
      </c>
      <c r="AG21" s="2">
        <f t="shared" si="3"/>
        <v>0.17799999999999999</v>
      </c>
      <c r="AH21" s="2">
        <f t="shared" si="4"/>
        <v>51.88501789081544</v>
      </c>
      <c r="AI21">
        <f t="shared" si="5"/>
        <v>0.32620320855614976</v>
      </c>
      <c r="AJ21">
        <f t="shared" si="6"/>
        <v>17.877017890815441</v>
      </c>
      <c r="AK21">
        <f t="shared" si="7"/>
        <v>-1.6586099999999999</v>
      </c>
      <c r="AL21">
        <f t="shared" si="8"/>
        <v>0.79807692307692313</v>
      </c>
      <c r="AM21">
        <f t="shared" si="9"/>
        <v>3.5256410256410256E-2</v>
      </c>
      <c r="AN21">
        <f t="shared" si="10"/>
        <v>7.6923076923076927E-2</v>
      </c>
      <c r="AO21">
        <f t="shared" si="11"/>
        <v>1.9230769230769232E-2</v>
      </c>
      <c r="AP21">
        <f t="shared" si="12"/>
        <v>0.875</v>
      </c>
      <c r="AQ21">
        <f t="shared" si="13"/>
        <v>6.41025641025641E-3</v>
      </c>
      <c r="AR21">
        <f t="shared" si="14"/>
        <v>0.125</v>
      </c>
      <c r="AS21">
        <f t="shared" si="15"/>
        <v>0.85199999999999998</v>
      </c>
      <c r="AT21">
        <f t="shared" si="16"/>
        <v>-0.03</v>
      </c>
      <c r="AU21">
        <f t="shared" si="17"/>
        <v>0.41025641025641024</v>
      </c>
      <c r="AV21">
        <f t="shared" si="18"/>
        <v>0.61904761904761907</v>
      </c>
      <c r="AX21">
        <v>0</v>
      </c>
      <c r="AY21">
        <v>1</v>
      </c>
      <c r="AZ21">
        <f t="shared" si="19"/>
        <v>-1</v>
      </c>
    </row>
    <row r="22" spans="1:52">
      <c r="A22" t="s">
        <v>40</v>
      </c>
      <c r="B22" t="s">
        <v>51</v>
      </c>
      <c r="C22" t="s">
        <v>112</v>
      </c>
      <c r="D22" t="s">
        <v>66</v>
      </c>
      <c r="E22" s="2">
        <v>82</v>
      </c>
      <c r="F22" s="2">
        <v>351</v>
      </c>
      <c r="G22" s="2">
        <v>276</v>
      </c>
      <c r="H22" s="2">
        <v>54</v>
      </c>
      <c r="I22" s="2">
        <v>66</v>
      </c>
      <c r="J22" s="2">
        <v>16</v>
      </c>
      <c r="K22" s="2">
        <v>2</v>
      </c>
      <c r="L22" s="2">
        <v>17</v>
      </c>
      <c r="M22" s="2">
        <v>59</v>
      </c>
      <c r="N22" s="2">
        <v>3</v>
      </c>
      <c r="O22" s="2">
        <v>2</v>
      </c>
      <c r="P22" s="2">
        <v>66</v>
      </c>
      <c r="Q22" s="2">
        <v>56</v>
      </c>
      <c r="R22" s="2">
        <v>0.23899999999999999</v>
      </c>
      <c r="S22" s="2">
        <v>0.38500000000000001</v>
      </c>
      <c r="T22" s="2">
        <v>0.496</v>
      </c>
      <c r="U22" s="2">
        <v>0.88100000000000001</v>
      </c>
      <c r="V22" s="2">
        <v>145</v>
      </c>
      <c r="W22" s="2">
        <v>137</v>
      </c>
      <c r="X22" s="2">
        <v>9</v>
      </c>
      <c r="Y22" s="2">
        <v>3</v>
      </c>
      <c r="Z22" s="2">
        <v>0</v>
      </c>
      <c r="AA22" s="2">
        <v>6</v>
      </c>
      <c r="AB22" s="2">
        <v>2</v>
      </c>
      <c r="AD22" s="2">
        <f t="shared" si="0"/>
        <v>0.18803418803418803</v>
      </c>
      <c r="AE22" s="2">
        <f t="shared" si="1"/>
        <v>0.15954415954415954</v>
      </c>
      <c r="AF22" s="2">
        <f t="shared" si="2"/>
        <v>0.38380229226361035</v>
      </c>
      <c r="AG22" s="2">
        <f t="shared" si="3"/>
        <v>0.25700000000000001</v>
      </c>
      <c r="AH22" s="2">
        <f t="shared" si="4"/>
        <v>58.512795609481813</v>
      </c>
      <c r="AI22">
        <f t="shared" si="5"/>
        <v>0.23444976076555024</v>
      </c>
      <c r="AJ22">
        <f t="shared" si="6"/>
        <v>20.253795609481809</v>
      </c>
      <c r="AK22">
        <f t="shared" si="7"/>
        <v>-0.52345999999999993</v>
      </c>
      <c r="AL22">
        <f t="shared" si="8"/>
        <v>0.84045584045584043</v>
      </c>
      <c r="AM22">
        <f t="shared" si="9"/>
        <v>4.843304843304843E-2</v>
      </c>
      <c r="AN22">
        <f t="shared" si="10"/>
        <v>9.9715099715099717E-2</v>
      </c>
      <c r="AO22">
        <f t="shared" si="11"/>
        <v>5.6980056980056983E-3</v>
      </c>
      <c r="AP22">
        <f t="shared" si="12"/>
        <v>0.84848484848484851</v>
      </c>
      <c r="AQ22">
        <f t="shared" si="13"/>
        <v>2.564102564102564E-2</v>
      </c>
      <c r="AR22">
        <f t="shared" si="14"/>
        <v>0.16809116809116809</v>
      </c>
      <c r="AS22">
        <f t="shared" si="15"/>
        <v>0.88100000000000001</v>
      </c>
      <c r="AT22">
        <f t="shared" si="16"/>
        <v>8.6956521739130436E-3</v>
      </c>
      <c r="AU22">
        <f t="shared" si="17"/>
        <v>0.65853658536585369</v>
      </c>
      <c r="AV22">
        <f t="shared" si="18"/>
        <v>1.1785714285714286</v>
      </c>
      <c r="AX22">
        <v>2</v>
      </c>
      <c r="AY22">
        <v>1</v>
      </c>
      <c r="AZ22">
        <f t="shared" si="19"/>
        <v>1</v>
      </c>
    </row>
    <row r="23" spans="1:52">
      <c r="A23" t="s">
        <v>41</v>
      </c>
      <c r="B23" t="s">
        <v>51</v>
      </c>
      <c r="C23" t="s">
        <v>112</v>
      </c>
      <c r="D23" t="s">
        <v>53</v>
      </c>
      <c r="E23" s="2">
        <v>80</v>
      </c>
      <c r="F23" s="2">
        <v>354</v>
      </c>
      <c r="G23" s="2">
        <v>309</v>
      </c>
      <c r="H23" s="2">
        <v>62</v>
      </c>
      <c r="I23" s="2">
        <v>93</v>
      </c>
      <c r="J23" s="2">
        <v>21</v>
      </c>
      <c r="K23" s="2">
        <v>3</v>
      </c>
      <c r="L23" s="2">
        <v>10</v>
      </c>
      <c r="M23" s="2">
        <v>41</v>
      </c>
      <c r="N23" s="2">
        <v>15</v>
      </c>
      <c r="O23" s="2">
        <v>3</v>
      </c>
      <c r="P23" s="2">
        <v>36</v>
      </c>
      <c r="Q23" s="2">
        <v>71</v>
      </c>
      <c r="R23" s="2">
        <v>0.30099999999999999</v>
      </c>
      <c r="S23" s="2">
        <v>0.378</v>
      </c>
      <c r="T23" s="2">
        <v>0.48499999999999999</v>
      </c>
      <c r="U23" s="2">
        <v>0.86399999999999999</v>
      </c>
      <c r="V23" s="2">
        <v>138</v>
      </c>
      <c r="W23" s="2">
        <v>150</v>
      </c>
      <c r="X23" s="2">
        <v>5</v>
      </c>
      <c r="Y23" s="2">
        <v>3</v>
      </c>
      <c r="Z23" s="2">
        <v>5</v>
      </c>
      <c r="AA23" s="2">
        <v>1</v>
      </c>
      <c r="AB23" s="2">
        <v>1</v>
      </c>
      <c r="AD23" s="2">
        <f t="shared" si="0"/>
        <v>0.10169491525423729</v>
      </c>
      <c r="AE23" s="2">
        <f t="shared" si="1"/>
        <v>0.20056497175141244</v>
      </c>
      <c r="AF23" s="2">
        <f t="shared" si="2"/>
        <v>0.37747413793103446</v>
      </c>
      <c r="AG23" s="2">
        <f t="shared" si="3"/>
        <v>0.184</v>
      </c>
      <c r="AH23" s="2">
        <f t="shared" si="4"/>
        <v>57.261406432827364</v>
      </c>
      <c r="AI23">
        <f t="shared" si="5"/>
        <v>0.36244541484716158</v>
      </c>
      <c r="AJ23">
        <f t="shared" si="6"/>
        <v>18.675406432827366</v>
      </c>
      <c r="AK23">
        <f t="shared" si="7"/>
        <v>1.5033099999999999</v>
      </c>
      <c r="AL23">
        <f t="shared" si="8"/>
        <v>0.79943502824858759</v>
      </c>
      <c r="AM23">
        <f t="shared" si="9"/>
        <v>2.8248587570621469E-2</v>
      </c>
      <c r="AN23">
        <f t="shared" si="10"/>
        <v>9.6045197740112997E-2</v>
      </c>
      <c r="AO23">
        <f t="shared" si="11"/>
        <v>2.8248587570621469E-3</v>
      </c>
      <c r="AP23">
        <f t="shared" si="12"/>
        <v>0.76344086021505375</v>
      </c>
      <c r="AQ23">
        <f t="shared" si="13"/>
        <v>1.4124293785310734E-2</v>
      </c>
      <c r="AR23">
        <f t="shared" si="14"/>
        <v>0.11581920903954802</v>
      </c>
      <c r="AS23">
        <f t="shared" si="15"/>
        <v>0.86399999999999999</v>
      </c>
      <c r="AT23">
        <f t="shared" si="16"/>
        <v>0.10084033613445378</v>
      </c>
      <c r="AU23">
        <f t="shared" si="17"/>
        <v>0.77500000000000002</v>
      </c>
      <c r="AV23">
        <f t="shared" si="18"/>
        <v>0.50704225352112675</v>
      </c>
      <c r="AX23">
        <v>1</v>
      </c>
      <c r="AY23">
        <v>0</v>
      </c>
      <c r="AZ23">
        <f t="shared" si="19"/>
        <v>1</v>
      </c>
    </row>
    <row r="24" spans="1:52">
      <c r="A24" t="s">
        <v>42</v>
      </c>
      <c r="B24" t="s">
        <v>51</v>
      </c>
      <c r="C24" t="s">
        <v>112</v>
      </c>
      <c r="D24" t="s">
        <v>54</v>
      </c>
      <c r="E24" s="2">
        <v>75</v>
      </c>
      <c r="F24" s="2">
        <v>316</v>
      </c>
      <c r="G24" s="2">
        <v>293</v>
      </c>
      <c r="H24" s="2">
        <v>41</v>
      </c>
      <c r="I24" s="2">
        <v>83</v>
      </c>
      <c r="J24" s="2">
        <v>15</v>
      </c>
      <c r="K24" s="2">
        <v>3</v>
      </c>
      <c r="L24" s="2">
        <v>12</v>
      </c>
      <c r="M24" s="2">
        <v>41</v>
      </c>
      <c r="N24" s="2">
        <v>3</v>
      </c>
      <c r="O24" s="2">
        <v>1</v>
      </c>
      <c r="P24" s="2">
        <v>16</v>
      </c>
      <c r="Q24" s="2">
        <v>47</v>
      </c>
      <c r="R24" s="2">
        <v>0.28299999999999997</v>
      </c>
      <c r="S24" s="2">
        <v>0.32900000000000001</v>
      </c>
      <c r="T24" s="2">
        <v>0.47799999999999998</v>
      </c>
      <c r="U24" s="2">
        <v>0.80700000000000005</v>
      </c>
      <c r="V24" s="2">
        <v>122</v>
      </c>
      <c r="W24" s="2">
        <v>140</v>
      </c>
      <c r="X24" s="2">
        <v>12</v>
      </c>
      <c r="Y24" s="2">
        <v>5</v>
      </c>
      <c r="Z24" s="2">
        <v>0</v>
      </c>
      <c r="AA24" s="2">
        <v>2</v>
      </c>
      <c r="AB24" s="2">
        <v>3</v>
      </c>
      <c r="AD24" s="2">
        <f t="shared" si="0"/>
        <v>5.0632911392405063E-2</v>
      </c>
      <c r="AE24" s="2">
        <f t="shared" si="1"/>
        <v>0.14873417721518986</v>
      </c>
      <c r="AF24" s="2">
        <f t="shared" si="2"/>
        <v>0.35270607028753997</v>
      </c>
      <c r="AG24" s="2">
        <f t="shared" si="3"/>
        <v>0.19500000000000001</v>
      </c>
      <c r="AH24" s="2">
        <f t="shared" si="4"/>
        <v>44.995304308727633</v>
      </c>
      <c r="AI24">
        <f t="shared" si="5"/>
        <v>0.30084745762711862</v>
      </c>
      <c r="AJ24">
        <f t="shared" si="6"/>
        <v>10.551304308727627</v>
      </c>
      <c r="AK24">
        <f t="shared" si="7"/>
        <v>-4.4669999999999932E-2</v>
      </c>
      <c r="AL24">
        <f t="shared" si="8"/>
        <v>0.85126582278481011</v>
      </c>
      <c r="AM24">
        <f t="shared" si="9"/>
        <v>3.7974683544303799E-2</v>
      </c>
      <c r="AN24">
        <f t="shared" si="10"/>
        <v>9.49367088607595E-2</v>
      </c>
      <c r="AO24">
        <f t="shared" si="11"/>
        <v>9.4936708860759497E-3</v>
      </c>
      <c r="AP24">
        <f t="shared" si="12"/>
        <v>0.5662650602409639</v>
      </c>
      <c r="AQ24">
        <f t="shared" si="13"/>
        <v>3.7974683544303799E-2</v>
      </c>
      <c r="AR24">
        <f t="shared" si="14"/>
        <v>0.12974683544303797</v>
      </c>
      <c r="AS24">
        <f t="shared" si="15"/>
        <v>0.80700000000000005</v>
      </c>
      <c r="AT24">
        <f t="shared" si="16"/>
        <v>2.2988505747126436E-2</v>
      </c>
      <c r="AU24">
        <f t="shared" si="17"/>
        <v>0.54666666666666663</v>
      </c>
      <c r="AV24">
        <f t="shared" si="18"/>
        <v>0.34042553191489361</v>
      </c>
      <c r="AX24">
        <v>1</v>
      </c>
      <c r="AY24">
        <v>0</v>
      </c>
      <c r="AZ24">
        <f t="shared" si="19"/>
        <v>1</v>
      </c>
    </row>
    <row r="25" spans="1:52">
      <c r="A25" t="s">
        <v>43</v>
      </c>
      <c r="B25" t="s">
        <v>51</v>
      </c>
      <c r="C25" t="s">
        <v>112</v>
      </c>
      <c r="D25" t="s">
        <v>59</v>
      </c>
      <c r="E25" s="2">
        <v>84</v>
      </c>
      <c r="F25" s="2">
        <v>352</v>
      </c>
      <c r="G25" s="2">
        <v>322</v>
      </c>
      <c r="H25" s="2">
        <v>55</v>
      </c>
      <c r="I25" s="2">
        <v>93</v>
      </c>
      <c r="J25" s="2">
        <v>16</v>
      </c>
      <c r="K25" s="2">
        <v>0</v>
      </c>
      <c r="L25" s="2">
        <v>25</v>
      </c>
      <c r="M25" s="2">
        <v>59</v>
      </c>
      <c r="N25" s="2">
        <v>2</v>
      </c>
      <c r="O25" s="2">
        <v>1</v>
      </c>
      <c r="P25" s="2">
        <v>25</v>
      </c>
      <c r="Q25" s="2">
        <v>93</v>
      </c>
      <c r="R25" s="2">
        <v>0.28899999999999998</v>
      </c>
      <c r="S25" s="2">
        <v>0.34699999999999998</v>
      </c>
      <c r="T25" s="2">
        <v>0.57099999999999995</v>
      </c>
      <c r="U25" s="2">
        <v>0.91800000000000004</v>
      </c>
      <c r="V25" s="2">
        <v>149</v>
      </c>
      <c r="W25" s="2">
        <v>184</v>
      </c>
      <c r="X25" s="2">
        <v>7</v>
      </c>
      <c r="Y25" s="2">
        <v>4</v>
      </c>
      <c r="Z25" s="2">
        <v>0</v>
      </c>
      <c r="AA25" s="2">
        <v>1</v>
      </c>
      <c r="AB25" s="2">
        <v>4</v>
      </c>
      <c r="AD25" s="2">
        <f t="shared" si="0"/>
        <v>7.1022727272727279E-2</v>
      </c>
      <c r="AE25" s="2">
        <f t="shared" si="1"/>
        <v>0.26420454545454547</v>
      </c>
      <c r="AF25" s="2">
        <f t="shared" si="2"/>
        <v>0.39858045977011491</v>
      </c>
      <c r="AG25" s="2">
        <f t="shared" si="3"/>
        <v>0.28199999999999997</v>
      </c>
      <c r="AH25" s="2">
        <f t="shared" si="4"/>
        <v>62.746672274496056</v>
      </c>
      <c r="AI25">
        <f t="shared" si="5"/>
        <v>0.33170731707317075</v>
      </c>
      <c r="AJ25">
        <f t="shared" si="6"/>
        <v>24.378672274496054</v>
      </c>
      <c r="AK25">
        <f t="shared" si="7"/>
        <v>-0.26728999999999997</v>
      </c>
      <c r="AL25">
        <f t="shared" si="8"/>
        <v>0.73579545454545459</v>
      </c>
      <c r="AM25">
        <f t="shared" si="9"/>
        <v>7.1022727272727279E-2</v>
      </c>
      <c r="AN25">
        <f t="shared" si="10"/>
        <v>0.11647727272727272</v>
      </c>
      <c r="AO25">
        <f t="shared" si="11"/>
        <v>1.1363636363636364E-2</v>
      </c>
      <c r="AP25">
        <f t="shared" si="12"/>
        <v>1</v>
      </c>
      <c r="AQ25">
        <f t="shared" si="13"/>
        <v>1.9886363636363636E-2</v>
      </c>
      <c r="AR25">
        <f t="shared" si="14"/>
        <v>0.16761363636363635</v>
      </c>
      <c r="AS25">
        <f t="shared" si="15"/>
        <v>0.91800000000000004</v>
      </c>
      <c r="AT25">
        <f t="shared" si="16"/>
        <v>1.0752688172043012E-2</v>
      </c>
      <c r="AU25">
        <f t="shared" si="17"/>
        <v>0.65476190476190477</v>
      </c>
      <c r="AV25">
        <f t="shared" si="18"/>
        <v>0.26881720430107525</v>
      </c>
      <c r="AX25">
        <v>0</v>
      </c>
      <c r="AY25">
        <v>1</v>
      </c>
      <c r="AZ25">
        <f t="shared" si="19"/>
        <v>-1</v>
      </c>
    </row>
    <row r="26" spans="1:52">
      <c r="A26" t="s">
        <v>5</v>
      </c>
      <c r="B26" t="s">
        <v>99</v>
      </c>
      <c r="C26" t="s">
        <v>113</v>
      </c>
      <c r="D26" t="s">
        <v>60</v>
      </c>
      <c r="E26" s="2">
        <v>81</v>
      </c>
      <c r="F26" s="2">
        <v>332</v>
      </c>
      <c r="G26" s="2">
        <v>294</v>
      </c>
      <c r="H26" s="2">
        <v>45</v>
      </c>
      <c r="I26" s="2">
        <v>89</v>
      </c>
      <c r="J26" s="2">
        <v>14</v>
      </c>
      <c r="K26" s="2">
        <v>0</v>
      </c>
      <c r="L26" s="2">
        <v>14</v>
      </c>
      <c r="M26" s="2">
        <v>57</v>
      </c>
      <c r="N26" s="2">
        <v>1</v>
      </c>
      <c r="O26" s="2">
        <v>0</v>
      </c>
      <c r="P26" s="2">
        <v>34</v>
      </c>
      <c r="Q26" s="2">
        <v>29</v>
      </c>
      <c r="R26" s="2">
        <v>0.30299999999999999</v>
      </c>
      <c r="S26" s="2">
        <v>0.373</v>
      </c>
      <c r="T26" s="2">
        <v>0.49299999999999999</v>
      </c>
      <c r="U26" s="2">
        <v>0.86699999999999999</v>
      </c>
      <c r="V26" s="2">
        <v>146</v>
      </c>
      <c r="W26" s="2">
        <v>145</v>
      </c>
      <c r="X26" s="2">
        <v>10</v>
      </c>
      <c r="Y26" s="2">
        <v>1</v>
      </c>
      <c r="Z26" s="2">
        <v>0</v>
      </c>
      <c r="AA26" s="2">
        <v>3</v>
      </c>
      <c r="AB26" s="2">
        <v>3</v>
      </c>
      <c r="AD26" s="2">
        <f t="shared" si="0"/>
        <v>0.10240963855421686</v>
      </c>
      <c r="AE26" s="2">
        <f t="shared" ref="AE26:AE46" si="20">Q26/F26</f>
        <v>8.7349397590361449E-2</v>
      </c>
      <c r="AF26" s="2">
        <f t="shared" ref="AF26:AF46" si="21">(0.685*(P26) + 0.717*(Y26) + 0.883*(I26-J26-K26-L26) + 1.267*(J26) + 1.612*(K26) + 2.101*(L26))/(G26+P26-AB26+AA26+Y26)</f>
        <v>0.38000607902735561</v>
      </c>
      <c r="AG26" s="2">
        <f t="shared" ref="AG26:AG46" si="22">T26-R26</f>
        <v>0.19</v>
      </c>
      <c r="AH26" s="2">
        <f t="shared" ref="AH26:AH46" si="23">(((AF26-0.31)/1.279)+(0.109))*F26</f>
        <v>54.360023641190047</v>
      </c>
      <c r="AI26">
        <f t="shared" ref="AI26:AI46" si="24">((I26-L26)/(G26-Q26-L26+AA26))</f>
        <v>0.29527559055118108</v>
      </c>
      <c r="AJ26">
        <f t="shared" ref="AJ26:AJ46" si="25">((AF26-0.31)/1.279)*F26</f>
        <v>18.172023641190044</v>
      </c>
      <c r="AK26">
        <f t="shared" ref="AK26:AK46" si="26">(N26*0.2)+(O26*-0.377)-(0.00377*((I26-J26-K26-L26)+P26+Y26-AB26))</f>
        <v>-0.15060999999999997</v>
      </c>
      <c r="AL26">
        <f t="shared" si="8"/>
        <v>0.91265060240963858</v>
      </c>
      <c r="AM26">
        <f t="shared" si="9"/>
        <v>4.2168674698795178E-2</v>
      </c>
      <c r="AN26">
        <f t="shared" si="10"/>
        <v>8.4337349397590355E-2</v>
      </c>
      <c r="AO26">
        <f t="shared" si="11"/>
        <v>9.0361445783132526E-3</v>
      </c>
      <c r="AP26">
        <f t="shared" si="12"/>
        <v>0.3258426966292135</v>
      </c>
      <c r="AQ26">
        <f t="shared" si="13"/>
        <v>3.0120481927710843E-2</v>
      </c>
      <c r="AR26">
        <f t="shared" si="14"/>
        <v>0.1716867469879518</v>
      </c>
      <c r="AS26">
        <f t="shared" si="15"/>
        <v>0.86699999999999999</v>
      </c>
      <c r="AT26">
        <f t="shared" si="16"/>
        <v>9.1743119266055051E-3</v>
      </c>
      <c r="AU26">
        <f t="shared" si="17"/>
        <v>0.55555555555555558</v>
      </c>
      <c r="AV26">
        <f t="shared" si="18"/>
        <v>1.1724137931034482</v>
      </c>
      <c r="AX26">
        <v>4</v>
      </c>
      <c r="AY26">
        <v>0</v>
      </c>
      <c r="AZ26">
        <f t="shared" si="19"/>
        <v>4</v>
      </c>
    </row>
    <row r="27" spans="1:52">
      <c r="A27" t="s">
        <v>6</v>
      </c>
      <c r="B27" t="s">
        <v>99</v>
      </c>
      <c r="C27" t="s">
        <v>113</v>
      </c>
      <c r="D27" t="s">
        <v>63</v>
      </c>
      <c r="E27" s="2">
        <v>68</v>
      </c>
      <c r="F27" s="2">
        <v>254</v>
      </c>
      <c r="G27" s="2">
        <v>210</v>
      </c>
      <c r="H27" s="2">
        <v>34</v>
      </c>
      <c r="I27" s="2">
        <v>58</v>
      </c>
      <c r="J27" s="2">
        <v>9</v>
      </c>
      <c r="K27" s="2">
        <v>0</v>
      </c>
      <c r="L27" s="2">
        <v>14</v>
      </c>
      <c r="M27" s="2">
        <v>36</v>
      </c>
      <c r="N27" s="2">
        <v>0</v>
      </c>
      <c r="O27" s="2">
        <v>1</v>
      </c>
      <c r="P27" s="2">
        <v>42</v>
      </c>
      <c r="Q27" s="2">
        <v>49</v>
      </c>
      <c r="R27" s="2">
        <v>0.27600000000000002</v>
      </c>
      <c r="S27" s="2">
        <v>0.39800000000000002</v>
      </c>
      <c r="T27" s="2">
        <v>0.51900000000000002</v>
      </c>
      <c r="U27" s="2">
        <v>0.91700000000000004</v>
      </c>
      <c r="V27" s="2">
        <v>155</v>
      </c>
      <c r="W27" s="2">
        <v>109</v>
      </c>
      <c r="X27" s="2">
        <v>8</v>
      </c>
      <c r="Y27" s="2">
        <v>1</v>
      </c>
      <c r="Z27" s="2">
        <v>0</v>
      </c>
      <c r="AA27" s="2">
        <v>1</v>
      </c>
      <c r="AB27" s="2">
        <v>1</v>
      </c>
      <c r="AD27" s="2">
        <f t="shared" si="0"/>
        <v>0.16535433070866143</v>
      </c>
      <c r="AE27" s="2">
        <f t="shared" si="20"/>
        <v>0.19291338582677164</v>
      </c>
      <c r="AF27" s="2">
        <f t="shared" si="21"/>
        <v>0.40003557312252963</v>
      </c>
      <c r="AG27" s="2">
        <f t="shared" si="22"/>
        <v>0.24299999999999999</v>
      </c>
      <c r="AH27" s="2">
        <f t="shared" si="23"/>
        <v>45.566403106428872</v>
      </c>
      <c r="AI27">
        <f t="shared" si="24"/>
        <v>0.29729729729729731</v>
      </c>
      <c r="AJ27">
        <f t="shared" si="25"/>
        <v>17.880403106428872</v>
      </c>
      <c r="AK27">
        <f t="shared" si="26"/>
        <v>-0.66728999999999994</v>
      </c>
      <c r="AL27">
        <f t="shared" si="8"/>
        <v>0.80708661417322836</v>
      </c>
      <c r="AM27">
        <f t="shared" si="9"/>
        <v>5.5118110236220472E-2</v>
      </c>
      <c r="AN27">
        <f t="shared" si="10"/>
        <v>9.055118110236221E-2</v>
      </c>
      <c r="AO27">
        <f t="shared" si="11"/>
        <v>3.937007874015748E-3</v>
      </c>
      <c r="AP27">
        <f t="shared" si="12"/>
        <v>0.84482758620689657</v>
      </c>
      <c r="AQ27">
        <f t="shared" si="13"/>
        <v>3.1496062992125984E-2</v>
      </c>
      <c r="AR27">
        <f t="shared" si="14"/>
        <v>0.14173228346456693</v>
      </c>
      <c r="AS27">
        <f t="shared" si="15"/>
        <v>0.91700000000000004</v>
      </c>
      <c r="AT27">
        <f t="shared" si="16"/>
        <v>-1.1627906976744186E-2</v>
      </c>
      <c r="AU27">
        <f t="shared" si="17"/>
        <v>0.5</v>
      </c>
      <c r="AV27">
        <f t="shared" si="18"/>
        <v>0.8571428571428571</v>
      </c>
      <c r="AX27">
        <v>0</v>
      </c>
      <c r="AY27">
        <v>1</v>
      </c>
      <c r="AZ27">
        <f t="shared" si="19"/>
        <v>-1</v>
      </c>
    </row>
    <row r="28" spans="1:52">
      <c r="A28" t="s">
        <v>7</v>
      </c>
      <c r="B28" t="s">
        <v>99</v>
      </c>
      <c r="C28" t="s">
        <v>113</v>
      </c>
      <c r="D28" t="s">
        <v>64</v>
      </c>
      <c r="E28" s="4">
        <v>80</v>
      </c>
      <c r="F28" s="4">
        <v>311</v>
      </c>
      <c r="G28" s="4">
        <v>288</v>
      </c>
      <c r="H28" s="4">
        <v>23</v>
      </c>
      <c r="I28" s="4">
        <v>83</v>
      </c>
      <c r="J28" s="4">
        <v>16</v>
      </c>
      <c r="K28" s="4">
        <v>0</v>
      </c>
      <c r="L28" s="4">
        <v>2</v>
      </c>
      <c r="M28" s="4">
        <v>30</v>
      </c>
      <c r="N28" s="4">
        <v>1</v>
      </c>
      <c r="O28" s="4">
        <v>1</v>
      </c>
      <c r="P28" s="4">
        <v>19</v>
      </c>
      <c r="Q28" s="4">
        <v>39</v>
      </c>
      <c r="R28" s="4">
        <v>0.28799999999999998</v>
      </c>
      <c r="S28" s="4">
        <v>0.32900000000000001</v>
      </c>
      <c r="T28" s="4">
        <v>0.36499999999999999</v>
      </c>
      <c r="U28" s="4">
        <v>0.69399999999999995</v>
      </c>
      <c r="V28" s="4">
        <v>92</v>
      </c>
      <c r="W28" s="4">
        <v>105</v>
      </c>
      <c r="X28" s="4">
        <v>8</v>
      </c>
      <c r="Y28" s="4">
        <v>0</v>
      </c>
      <c r="Z28" s="4">
        <v>1</v>
      </c>
      <c r="AA28" s="3">
        <v>3</v>
      </c>
      <c r="AB28" s="3">
        <v>2</v>
      </c>
      <c r="AD28" s="2">
        <f t="shared" si="0"/>
        <v>6.1093247588424437E-2</v>
      </c>
      <c r="AE28" s="2">
        <f t="shared" si="20"/>
        <v>0.12540192926045016</v>
      </c>
      <c r="AF28" s="2">
        <f t="shared" si="21"/>
        <v>0.30806493506493504</v>
      </c>
      <c r="AG28" s="2">
        <f t="shared" si="22"/>
        <v>7.7000000000000013E-2</v>
      </c>
      <c r="AH28" s="2">
        <f t="shared" si="23"/>
        <v>33.42847209163002</v>
      </c>
      <c r="AI28">
        <f t="shared" si="24"/>
        <v>0.32400000000000001</v>
      </c>
      <c r="AJ28">
        <f t="shared" si="25"/>
        <v>-0.47052790836997765</v>
      </c>
      <c r="AK28">
        <f t="shared" si="26"/>
        <v>-0.48613999999999996</v>
      </c>
      <c r="AL28">
        <f t="shared" si="8"/>
        <v>0.87459807073954987</v>
      </c>
      <c r="AM28">
        <f t="shared" si="9"/>
        <v>6.4308681672025723E-3</v>
      </c>
      <c r="AN28">
        <f t="shared" si="10"/>
        <v>5.7877813504823149E-2</v>
      </c>
      <c r="AO28">
        <f t="shared" si="11"/>
        <v>6.4308681672025723E-3</v>
      </c>
      <c r="AP28">
        <f t="shared" si="12"/>
        <v>0.46987951807228917</v>
      </c>
      <c r="AQ28">
        <f t="shared" si="13"/>
        <v>2.5723472668810289E-2</v>
      </c>
      <c r="AR28">
        <f t="shared" si="14"/>
        <v>9.6463022508038579E-2</v>
      </c>
      <c r="AS28">
        <f t="shared" si="15"/>
        <v>0.69399999999999995</v>
      </c>
      <c r="AT28">
        <f t="shared" si="16"/>
        <v>0</v>
      </c>
      <c r="AU28">
        <f t="shared" si="17"/>
        <v>0.28749999999999998</v>
      </c>
      <c r="AV28">
        <f t="shared" si="18"/>
        <v>0.48717948717948717</v>
      </c>
      <c r="AX28">
        <v>0</v>
      </c>
      <c r="AY28">
        <v>5</v>
      </c>
      <c r="AZ28">
        <f t="shared" si="19"/>
        <v>-5</v>
      </c>
    </row>
    <row r="29" spans="1:52">
      <c r="A29" t="s">
        <v>11</v>
      </c>
      <c r="B29" t="s">
        <v>14</v>
      </c>
      <c r="C29" t="s">
        <v>113</v>
      </c>
      <c r="D29" t="s">
        <v>68</v>
      </c>
      <c r="E29" s="4">
        <v>85</v>
      </c>
      <c r="F29" s="4">
        <v>378</v>
      </c>
      <c r="G29" s="4">
        <v>307</v>
      </c>
      <c r="H29" s="4">
        <v>59</v>
      </c>
      <c r="I29" s="4">
        <v>106</v>
      </c>
      <c r="J29" s="4">
        <v>20</v>
      </c>
      <c r="K29" s="4">
        <v>1</v>
      </c>
      <c r="L29" s="4">
        <v>20</v>
      </c>
      <c r="M29" s="4">
        <v>69</v>
      </c>
      <c r="N29" s="4">
        <v>16</v>
      </c>
      <c r="O29" s="4">
        <v>4</v>
      </c>
      <c r="P29" s="4">
        <v>68</v>
      </c>
      <c r="Q29" s="4">
        <v>73</v>
      </c>
      <c r="R29" s="4">
        <v>0.34499999999999997</v>
      </c>
      <c r="S29" s="4">
        <v>0.46200000000000002</v>
      </c>
      <c r="T29" s="4">
        <v>0.61199999999999999</v>
      </c>
      <c r="U29" s="4">
        <v>1.0740000000000001</v>
      </c>
      <c r="V29" s="4">
        <v>191</v>
      </c>
      <c r="W29" s="4">
        <v>188</v>
      </c>
      <c r="X29" s="4">
        <v>6</v>
      </c>
      <c r="Y29" s="4">
        <v>0</v>
      </c>
      <c r="Z29" s="4">
        <v>0</v>
      </c>
      <c r="AA29" s="3">
        <v>2</v>
      </c>
      <c r="AB29" s="3">
        <v>19</v>
      </c>
      <c r="AD29" s="2">
        <f t="shared" si="0"/>
        <v>0.17989417989417988</v>
      </c>
      <c r="AE29" s="2">
        <f t="shared" si="20"/>
        <v>0.19312169312169311</v>
      </c>
      <c r="AF29" s="2">
        <f t="shared" si="21"/>
        <v>0.48309217877094973</v>
      </c>
      <c r="AG29" s="2">
        <f t="shared" si="22"/>
        <v>0.26700000000000002</v>
      </c>
      <c r="AH29" s="2">
        <f t="shared" si="23"/>
        <v>92.358249863501953</v>
      </c>
      <c r="AI29">
        <f t="shared" si="24"/>
        <v>0.39814814814814814</v>
      </c>
      <c r="AJ29">
        <f t="shared" si="25"/>
        <v>51.156249863501962</v>
      </c>
      <c r="AK29">
        <f t="shared" si="26"/>
        <v>1.2622200000000001</v>
      </c>
      <c r="AL29">
        <f t="shared" si="8"/>
        <v>0.80687830687830686</v>
      </c>
      <c r="AM29">
        <f t="shared" si="9"/>
        <v>5.2910052910052907E-2</v>
      </c>
      <c r="AN29">
        <f t="shared" si="10"/>
        <v>0.10846560846560846</v>
      </c>
      <c r="AO29">
        <f t="shared" si="11"/>
        <v>5.0264550264550262E-2</v>
      </c>
      <c r="AP29">
        <f t="shared" si="12"/>
        <v>0.68867924528301883</v>
      </c>
      <c r="AQ29">
        <f t="shared" si="13"/>
        <v>1.5873015873015872E-2</v>
      </c>
      <c r="AR29">
        <f t="shared" si="14"/>
        <v>0.18253968253968253</v>
      </c>
      <c r="AS29">
        <f t="shared" si="15"/>
        <v>1.0740000000000001</v>
      </c>
      <c r="AT29">
        <f>(N29-O29)/(I29+P29-L29)</f>
        <v>7.792207792207792E-2</v>
      </c>
      <c r="AU29">
        <f t="shared" si="17"/>
        <v>0.69411764705882351</v>
      </c>
      <c r="AV29">
        <f t="shared" si="18"/>
        <v>0.93150684931506844</v>
      </c>
      <c r="AX29">
        <v>8</v>
      </c>
      <c r="AY29">
        <v>0</v>
      </c>
      <c r="AZ29">
        <f t="shared" si="19"/>
        <v>8</v>
      </c>
    </row>
    <row r="30" spans="1:52">
      <c r="A30" t="s">
        <v>12</v>
      </c>
      <c r="B30" t="s">
        <v>14</v>
      </c>
      <c r="C30" t="s">
        <v>113</v>
      </c>
      <c r="D30" t="s">
        <v>63</v>
      </c>
      <c r="E30" s="4">
        <v>87</v>
      </c>
      <c r="F30" s="4">
        <v>357</v>
      </c>
      <c r="G30" s="4">
        <v>318</v>
      </c>
      <c r="H30" s="4">
        <v>49</v>
      </c>
      <c r="I30" s="4">
        <v>91</v>
      </c>
      <c r="J30" s="4">
        <v>23</v>
      </c>
      <c r="K30" s="4">
        <v>0</v>
      </c>
      <c r="L30" s="4">
        <v>17</v>
      </c>
      <c r="M30" s="4">
        <v>53</v>
      </c>
      <c r="N30" s="4">
        <v>0</v>
      </c>
      <c r="O30" s="4">
        <v>1</v>
      </c>
      <c r="P30" s="4">
        <v>33</v>
      </c>
      <c r="Q30" s="4">
        <v>53</v>
      </c>
      <c r="R30" s="4">
        <v>0.28599999999999998</v>
      </c>
      <c r="S30" s="4">
        <v>0.36</v>
      </c>
      <c r="T30" s="4">
        <v>0.51900000000000002</v>
      </c>
      <c r="U30" s="4">
        <v>0.878</v>
      </c>
      <c r="V30" s="4">
        <v>143</v>
      </c>
      <c r="W30" s="4">
        <v>165</v>
      </c>
      <c r="X30" s="4">
        <v>14</v>
      </c>
      <c r="Y30" s="4">
        <v>4</v>
      </c>
      <c r="Z30" s="4">
        <v>0</v>
      </c>
      <c r="AA30" s="3">
        <v>1</v>
      </c>
      <c r="AB30" s="3">
        <v>6</v>
      </c>
      <c r="AD30" s="2">
        <f t="shared" si="0"/>
        <v>9.2436974789915971E-2</v>
      </c>
      <c r="AE30" s="2">
        <f t="shared" si="20"/>
        <v>0.1484593837535014</v>
      </c>
      <c r="AF30" s="2">
        <f t="shared" si="21"/>
        <v>0.38675428571428566</v>
      </c>
      <c r="AG30" s="2">
        <f t="shared" si="22"/>
        <v>0.23300000000000004</v>
      </c>
      <c r="AH30" s="2">
        <f t="shared" si="23"/>
        <v>60.336987490226726</v>
      </c>
      <c r="AI30">
        <f t="shared" si="24"/>
        <v>0.2971887550200803</v>
      </c>
      <c r="AJ30">
        <f t="shared" si="25"/>
        <v>21.423987490226729</v>
      </c>
      <c r="AK30">
        <f t="shared" si="26"/>
        <v>-0.68613999999999997</v>
      </c>
      <c r="AL30">
        <f t="shared" si="8"/>
        <v>0.85154061624649857</v>
      </c>
      <c r="AM30">
        <f t="shared" si="9"/>
        <v>4.7619047619047616E-2</v>
      </c>
      <c r="AN30">
        <f t="shared" si="10"/>
        <v>0.11204481792717087</v>
      </c>
      <c r="AO30">
        <f t="shared" si="11"/>
        <v>1.680672268907563E-2</v>
      </c>
      <c r="AP30">
        <f t="shared" si="12"/>
        <v>0.58241758241758246</v>
      </c>
      <c r="AQ30">
        <f t="shared" si="13"/>
        <v>3.9215686274509803E-2</v>
      </c>
      <c r="AR30">
        <f t="shared" si="14"/>
        <v>0.1484593837535014</v>
      </c>
      <c r="AS30">
        <f t="shared" si="15"/>
        <v>0.878</v>
      </c>
      <c r="AT30">
        <f t="shared" si="16"/>
        <v>-9.3457943925233638E-3</v>
      </c>
      <c r="AU30">
        <f t="shared" si="17"/>
        <v>0.56321839080459768</v>
      </c>
      <c r="AV30">
        <f t="shared" si="18"/>
        <v>0.62264150943396224</v>
      </c>
      <c r="AX30">
        <v>1</v>
      </c>
      <c r="AY30">
        <v>1</v>
      </c>
      <c r="AZ30">
        <f t="shared" si="19"/>
        <v>0</v>
      </c>
    </row>
    <row r="31" spans="1:52">
      <c r="A31" t="s">
        <v>13</v>
      </c>
      <c r="B31" t="s">
        <v>14</v>
      </c>
      <c r="C31" t="s">
        <v>113</v>
      </c>
      <c r="D31" t="s">
        <v>69</v>
      </c>
      <c r="E31" s="4">
        <v>84</v>
      </c>
      <c r="F31" s="4">
        <v>372</v>
      </c>
      <c r="G31" s="4">
        <v>306</v>
      </c>
      <c r="H31" s="4">
        <v>48</v>
      </c>
      <c r="I31" s="4">
        <v>90</v>
      </c>
      <c r="J31" s="4">
        <v>24</v>
      </c>
      <c r="K31" s="4">
        <v>2</v>
      </c>
      <c r="L31" s="4">
        <v>16</v>
      </c>
      <c r="M31" s="4">
        <v>48</v>
      </c>
      <c r="N31" s="4">
        <v>12</v>
      </c>
      <c r="O31" s="4">
        <v>5</v>
      </c>
      <c r="P31" s="4">
        <v>44</v>
      </c>
      <c r="Q31" s="4">
        <v>45</v>
      </c>
      <c r="R31" s="4">
        <v>0.29399999999999998</v>
      </c>
      <c r="S31" s="4">
        <v>0.40899999999999997</v>
      </c>
      <c r="T31" s="4">
        <v>0.54200000000000004</v>
      </c>
      <c r="U31" s="4">
        <v>0.95099999999999996</v>
      </c>
      <c r="V31" s="4">
        <v>164</v>
      </c>
      <c r="W31" s="4">
        <v>166</v>
      </c>
      <c r="X31" s="4">
        <v>5</v>
      </c>
      <c r="Y31" s="4">
        <v>18</v>
      </c>
      <c r="Z31" s="4">
        <v>0</v>
      </c>
      <c r="AA31" s="3">
        <v>4</v>
      </c>
      <c r="AB31" s="3">
        <v>4</v>
      </c>
      <c r="AD31" s="2">
        <f t="shared" si="0"/>
        <v>0.11827956989247312</v>
      </c>
      <c r="AE31" s="2">
        <f t="shared" si="20"/>
        <v>0.12096774193548387</v>
      </c>
      <c r="AF31" s="2">
        <f t="shared" si="21"/>
        <v>0.41488586956521739</v>
      </c>
      <c r="AG31" s="2">
        <f t="shared" si="22"/>
        <v>0.24800000000000005</v>
      </c>
      <c r="AH31" s="2">
        <f t="shared" si="23"/>
        <v>71.054288880579264</v>
      </c>
      <c r="AI31">
        <f t="shared" si="24"/>
        <v>0.2971887550200803</v>
      </c>
      <c r="AJ31">
        <f t="shared" si="25"/>
        <v>30.506288880579259</v>
      </c>
      <c r="AK31">
        <f t="shared" si="26"/>
        <v>0.11538000000000037</v>
      </c>
      <c r="AL31">
        <f t="shared" si="8"/>
        <v>0.87903225806451613</v>
      </c>
      <c r="AM31">
        <f t="shared" si="9"/>
        <v>4.3010752688172046E-2</v>
      </c>
      <c r="AN31">
        <f t="shared" si="10"/>
        <v>0.11290322580645161</v>
      </c>
      <c r="AO31">
        <f t="shared" si="11"/>
        <v>1.0752688172043012E-2</v>
      </c>
      <c r="AP31">
        <f t="shared" si="12"/>
        <v>0.5</v>
      </c>
      <c r="AQ31">
        <f t="shared" si="13"/>
        <v>1.3440860215053764E-2</v>
      </c>
      <c r="AR31">
        <f t="shared" si="14"/>
        <v>0.12903225806451613</v>
      </c>
      <c r="AS31">
        <f t="shared" si="15"/>
        <v>0.95099999999999996</v>
      </c>
      <c r="AT31">
        <f t="shared" si="16"/>
        <v>5.9322033898305086E-2</v>
      </c>
      <c r="AU31">
        <f t="shared" si="17"/>
        <v>0.5714285714285714</v>
      </c>
      <c r="AV31">
        <f t="shared" si="18"/>
        <v>0.97777777777777775</v>
      </c>
      <c r="AX31">
        <v>1</v>
      </c>
      <c r="AY31">
        <v>0</v>
      </c>
      <c r="AZ31">
        <f t="shared" si="19"/>
        <v>1</v>
      </c>
    </row>
    <row r="32" spans="1:52">
      <c r="A32" t="s">
        <v>17</v>
      </c>
      <c r="B32" t="s">
        <v>20</v>
      </c>
      <c r="C32" t="s">
        <v>113</v>
      </c>
      <c r="D32" t="s">
        <v>71</v>
      </c>
      <c r="E32" s="4">
        <v>83</v>
      </c>
      <c r="F32" s="4">
        <v>374</v>
      </c>
      <c r="G32" s="4">
        <v>357</v>
      </c>
      <c r="H32" s="4">
        <v>45</v>
      </c>
      <c r="I32" s="4">
        <v>119</v>
      </c>
      <c r="J32" s="4">
        <v>16</v>
      </c>
      <c r="K32" s="4">
        <v>4</v>
      </c>
      <c r="L32" s="4">
        <v>1</v>
      </c>
      <c r="M32" s="4">
        <v>21</v>
      </c>
      <c r="N32" s="4">
        <v>33</v>
      </c>
      <c r="O32" s="4">
        <v>12</v>
      </c>
      <c r="P32" s="4">
        <v>12</v>
      </c>
      <c r="Q32" s="4">
        <v>61</v>
      </c>
      <c r="R32" s="4">
        <v>0.33300000000000002</v>
      </c>
      <c r="S32" s="4">
        <v>0.35499999999999998</v>
      </c>
      <c r="T32" s="4">
        <v>0.40899999999999997</v>
      </c>
      <c r="U32" s="4">
        <v>0.76400000000000001</v>
      </c>
      <c r="V32" s="4">
        <v>113</v>
      </c>
      <c r="W32" s="4">
        <v>146</v>
      </c>
      <c r="X32" s="4">
        <v>5</v>
      </c>
      <c r="Y32" s="4">
        <v>1</v>
      </c>
      <c r="Z32" s="4">
        <v>2</v>
      </c>
      <c r="AA32" s="3">
        <v>2</v>
      </c>
      <c r="AB32" s="3">
        <v>2</v>
      </c>
      <c r="AD32" s="2">
        <f t="shared" si="0"/>
        <v>3.2085561497326207E-2</v>
      </c>
      <c r="AE32" s="2">
        <f t="shared" si="20"/>
        <v>0.16310160427807488</v>
      </c>
      <c r="AF32" s="2">
        <f t="shared" si="21"/>
        <v>0.33592432432432434</v>
      </c>
      <c r="AG32" s="2">
        <f t="shared" si="22"/>
        <v>7.5999999999999956E-2</v>
      </c>
      <c r="AH32" s="2">
        <f t="shared" si="23"/>
        <v>48.346685924391949</v>
      </c>
      <c r="AI32">
        <f t="shared" si="24"/>
        <v>0.39730639730639733</v>
      </c>
      <c r="AJ32">
        <f t="shared" si="25"/>
        <v>7.5806859243919504</v>
      </c>
      <c r="AK32">
        <f t="shared" si="26"/>
        <v>1.6650700000000005</v>
      </c>
      <c r="AL32">
        <f t="shared" si="8"/>
        <v>0.83689839572192515</v>
      </c>
      <c r="AM32">
        <f t="shared" si="9"/>
        <v>2.6737967914438501E-3</v>
      </c>
      <c r="AN32">
        <f t="shared" si="10"/>
        <v>5.6149732620320858E-2</v>
      </c>
      <c r="AO32">
        <f t="shared" si="11"/>
        <v>5.3475935828877002E-3</v>
      </c>
      <c r="AP32">
        <f t="shared" si="12"/>
        <v>0.51260504201680668</v>
      </c>
      <c r="AQ32">
        <f t="shared" si="13"/>
        <v>1.3368983957219251E-2</v>
      </c>
      <c r="AR32">
        <f t="shared" si="14"/>
        <v>5.6149732620320858E-2</v>
      </c>
      <c r="AS32">
        <f t="shared" si="15"/>
        <v>0.76400000000000001</v>
      </c>
      <c r="AT32">
        <f t="shared" si="16"/>
        <v>0.16153846153846155</v>
      </c>
      <c r="AU32">
        <f t="shared" si="17"/>
        <v>0.54216867469879515</v>
      </c>
      <c r="AV32">
        <f t="shared" si="18"/>
        <v>0.19672131147540983</v>
      </c>
      <c r="AX32">
        <v>3</v>
      </c>
      <c r="AY32">
        <v>6</v>
      </c>
      <c r="AZ32">
        <f t="shared" si="19"/>
        <v>-3</v>
      </c>
    </row>
    <row r="33" spans="1:52">
      <c r="A33" t="s">
        <v>18</v>
      </c>
      <c r="B33" t="s">
        <v>20</v>
      </c>
      <c r="C33" t="s">
        <v>113</v>
      </c>
      <c r="D33" t="s">
        <v>72</v>
      </c>
      <c r="E33" s="4">
        <v>82</v>
      </c>
      <c r="F33" s="4">
        <v>334</v>
      </c>
      <c r="G33" s="4">
        <v>307</v>
      </c>
      <c r="H33" s="4">
        <v>43</v>
      </c>
      <c r="I33" s="4">
        <v>95</v>
      </c>
      <c r="J33" s="4">
        <v>11</v>
      </c>
      <c r="K33" s="4">
        <v>2</v>
      </c>
      <c r="L33" s="4">
        <v>4</v>
      </c>
      <c r="M33" s="4">
        <v>35</v>
      </c>
      <c r="N33" s="4">
        <v>10</v>
      </c>
      <c r="O33" s="4">
        <v>3</v>
      </c>
      <c r="P33" s="4">
        <v>26</v>
      </c>
      <c r="Q33" s="4">
        <v>57</v>
      </c>
      <c r="R33" s="4">
        <v>0.309</v>
      </c>
      <c r="S33" s="4">
        <v>0.36299999999999999</v>
      </c>
      <c r="T33" s="4">
        <v>0.39700000000000002</v>
      </c>
      <c r="U33" s="4">
        <v>0.76100000000000001</v>
      </c>
      <c r="V33" s="4">
        <v>99</v>
      </c>
      <c r="W33" s="4">
        <v>122</v>
      </c>
      <c r="X33" s="4">
        <v>12</v>
      </c>
      <c r="Y33" s="4">
        <v>0</v>
      </c>
      <c r="Z33" s="4">
        <v>1</v>
      </c>
      <c r="AA33" s="3">
        <v>0</v>
      </c>
      <c r="AB33" s="3">
        <v>2</v>
      </c>
      <c r="AD33" s="2">
        <f t="shared" si="0"/>
        <v>7.7844311377245512E-2</v>
      </c>
      <c r="AE33" s="2">
        <f t="shared" si="20"/>
        <v>0.17065868263473055</v>
      </c>
      <c r="AF33" s="2">
        <f t="shared" si="21"/>
        <v>0.33912084592145014</v>
      </c>
      <c r="AG33" s="2">
        <f t="shared" si="22"/>
        <v>8.8000000000000023E-2</v>
      </c>
      <c r="AH33" s="2">
        <f t="shared" si="23"/>
        <v>44.010661874718018</v>
      </c>
      <c r="AI33">
        <f t="shared" si="24"/>
        <v>0.36991869918699188</v>
      </c>
      <c r="AJ33">
        <f t="shared" si="25"/>
        <v>7.6046618747180208</v>
      </c>
      <c r="AK33">
        <f t="shared" si="26"/>
        <v>0.48446</v>
      </c>
      <c r="AL33">
        <f t="shared" si="8"/>
        <v>0.8293413173652695</v>
      </c>
      <c r="AM33">
        <f t="shared" si="9"/>
        <v>1.1976047904191617E-2</v>
      </c>
      <c r="AN33">
        <f t="shared" si="10"/>
        <v>5.089820359281437E-2</v>
      </c>
      <c r="AO33">
        <f t="shared" si="11"/>
        <v>5.9880239520958087E-3</v>
      </c>
      <c r="AP33">
        <f t="shared" si="12"/>
        <v>0.6</v>
      </c>
      <c r="AQ33">
        <f t="shared" si="13"/>
        <v>3.5928143712574849E-2</v>
      </c>
      <c r="AR33">
        <f t="shared" si="14"/>
        <v>0.10479041916167664</v>
      </c>
      <c r="AS33">
        <f t="shared" si="15"/>
        <v>0.76100000000000001</v>
      </c>
      <c r="AT33">
        <f t="shared" si="16"/>
        <v>5.9829059829059832E-2</v>
      </c>
      <c r="AU33">
        <f t="shared" si="17"/>
        <v>0.52439024390243905</v>
      </c>
      <c r="AV33">
        <f t="shared" si="18"/>
        <v>0.45614035087719296</v>
      </c>
      <c r="AX33">
        <v>0</v>
      </c>
      <c r="AY33">
        <v>1</v>
      </c>
      <c r="AZ33">
        <f t="shared" si="19"/>
        <v>-1</v>
      </c>
    </row>
    <row r="34" spans="1:52">
      <c r="A34" t="s">
        <v>19</v>
      </c>
      <c r="B34" t="s">
        <v>20</v>
      </c>
      <c r="C34" t="s">
        <v>113</v>
      </c>
      <c r="D34" t="s">
        <v>60</v>
      </c>
      <c r="E34" s="3">
        <v>83</v>
      </c>
      <c r="F34" s="3">
        <v>359</v>
      </c>
      <c r="G34" s="3">
        <v>320</v>
      </c>
      <c r="H34" s="3">
        <v>46</v>
      </c>
      <c r="I34" s="3">
        <v>100</v>
      </c>
      <c r="J34" s="3">
        <v>21</v>
      </c>
      <c r="K34" s="3">
        <v>2</v>
      </c>
      <c r="L34" s="3">
        <v>7</v>
      </c>
      <c r="M34" s="3">
        <v>33</v>
      </c>
      <c r="N34" s="3">
        <v>3</v>
      </c>
      <c r="O34" s="3">
        <v>2</v>
      </c>
      <c r="P34" s="3">
        <v>31</v>
      </c>
      <c r="Q34" s="3">
        <v>38</v>
      </c>
      <c r="R34" s="3">
        <v>0.313</v>
      </c>
      <c r="S34" s="3">
        <v>0.375</v>
      </c>
      <c r="T34" s="3">
        <v>0.45600000000000002</v>
      </c>
      <c r="U34" s="3">
        <v>0.83199999999999996</v>
      </c>
      <c r="V34" s="3">
        <v>137</v>
      </c>
      <c r="W34" s="3">
        <v>146</v>
      </c>
      <c r="X34" s="3">
        <v>6</v>
      </c>
      <c r="Y34" s="3">
        <v>3</v>
      </c>
      <c r="Z34" s="3">
        <v>2</v>
      </c>
      <c r="AA34" s="3">
        <v>3</v>
      </c>
      <c r="AB34" s="3">
        <v>0</v>
      </c>
      <c r="AD34" s="2">
        <f t="shared" si="0"/>
        <v>8.6350974930362118E-2</v>
      </c>
      <c r="AE34" s="2">
        <f t="shared" si="20"/>
        <v>0.10584958217270195</v>
      </c>
      <c r="AF34" s="2">
        <f t="shared" si="21"/>
        <v>0.36340056022408967</v>
      </c>
      <c r="AG34" s="2">
        <f t="shared" si="22"/>
        <v>0.14300000000000002</v>
      </c>
      <c r="AH34" s="2">
        <f t="shared" si="23"/>
        <v>54.119898452265993</v>
      </c>
      <c r="AI34">
        <f t="shared" si="24"/>
        <v>0.3345323741007194</v>
      </c>
      <c r="AJ34">
        <f t="shared" si="25"/>
        <v>14.988898452265985</v>
      </c>
      <c r="AK34">
        <f t="shared" si="26"/>
        <v>-0.5460799999999999</v>
      </c>
      <c r="AL34">
        <f t="shared" si="8"/>
        <v>0.89415041782729809</v>
      </c>
      <c r="AM34">
        <f t="shared" si="9"/>
        <v>1.9498607242339833E-2</v>
      </c>
      <c r="AN34">
        <f t="shared" si="10"/>
        <v>8.3565459610027856E-2</v>
      </c>
      <c r="AO34">
        <f t="shared" si="11"/>
        <v>0</v>
      </c>
      <c r="AP34">
        <f t="shared" si="12"/>
        <v>0.38</v>
      </c>
      <c r="AQ34">
        <f t="shared" si="13"/>
        <v>1.6713091922005572E-2</v>
      </c>
      <c r="AR34">
        <f t="shared" si="14"/>
        <v>9.1922005571030641E-2</v>
      </c>
      <c r="AS34">
        <f t="shared" si="15"/>
        <v>0.83199999999999996</v>
      </c>
      <c r="AT34">
        <f t="shared" si="16"/>
        <v>8.0645161290322578E-3</v>
      </c>
      <c r="AU34">
        <f t="shared" si="17"/>
        <v>0.55421686746987953</v>
      </c>
      <c r="AV34">
        <f t="shared" si="18"/>
        <v>0.81578947368421051</v>
      </c>
      <c r="AX34">
        <v>0</v>
      </c>
      <c r="AY34">
        <v>1</v>
      </c>
      <c r="AZ34">
        <f t="shared" si="19"/>
        <v>-1</v>
      </c>
    </row>
    <row r="35" spans="1:52">
      <c r="A35" t="s">
        <v>25</v>
      </c>
      <c r="B35" t="s">
        <v>28</v>
      </c>
      <c r="C35" t="s">
        <v>113</v>
      </c>
      <c r="D35" t="s">
        <v>62</v>
      </c>
      <c r="E35" s="3">
        <v>83</v>
      </c>
      <c r="F35" s="3">
        <v>366</v>
      </c>
      <c r="G35" s="3">
        <v>335</v>
      </c>
      <c r="H35" s="3">
        <v>54</v>
      </c>
      <c r="I35" s="3">
        <v>94</v>
      </c>
      <c r="J35" s="3">
        <v>24</v>
      </c>
      <c r="K35" s="3">
        <v>1</v>
      </c>
      <c r="L35" s="3">
        <v>25</v>
      </c>
      <c r="M35" s="3">
        <v>55</v>
      </c>
      <c r="N35" s="3">
        <v>8</v>
      </c>
      <c r="O35" s="3">
        <v>4</v>
      </c>
      <c r="P35" s="3">
        <v>24</v>
      </c>
      <c r="Q35" s="3">
        <v>65</v>
      </c>
      <c r="R35" s="3">
        <v>0.28100000000000003</v>
      </c>
      <c r="S35" s="3">
        <v>0.33600000000000002</v>
      </c>
      <c r="T35" s="3">
        <v>0.58199999999999996</v>
      </c>
      <c r="U35" s="3">
        <v>0.91800000000000004</v>
      </c>
      <c r="V35" s="3">
        <v>148</v>
      </c>
      <c r="W35" s="3">
        <v>195</v>
      </c>
      <c r="X35" s="3">
        <v>9</v>
      </c>
      <c r="Y35" s="3">
        <v>5</v>
      </c>
      <c r="Z35" s="3">
        <v>0</v>
      </c>
      <c r="AA35" s="3">
        <v>2</v>
      </c>
      <c r="AB35" s="3">
        <v>1</v>
      </c>
      <c r="AD35" s="2">
        <f t="shared" si="0"/>
        <v>6.5573770491803282E-2</v>
      </c>
      <c r="AE35" s="2">
        <f t="shared" si="20"/>
        <v>0.17759562841530055</v>
      </c>
      <c r="AF35" s="2">
        <f t="shared" si="21"/>
        <v>0.39293698630136986</v>
      </c>
      <c r="AG35" s="2">
        <f t="shared" si="22"/>
        <v>0.30099999999999993</v>
      </c>
      <c r="AH35" s="2">
        <f t="shared" si="23"/>
        <v>63.627336189445948</v>
      </c>
      <c r="AI35">
        <f t="shared" si="24"/>
        <v>0.2793522267206478</v>
      </c>
      <c r="AJ35">
        <f t="shared" si="25"/>
        <v>23.733336189445954</v>
      </c>
      <c r="AK35">
        <f t="shared" si="26"/>
        <v>-0.17943999999999993</v>
      </c>
      <c r="AL35">
        <f t="shared" si="8"/>
        <v>0.82240437158469948</v>
      </c>
      <c r="AM35">
        <f t="shared" si="9"/>
        <v>6.8306010928961755E-2</v>
      </c>
      <c r="AN35">
        <f t="shared" si="10"/>
        <v>0.13661202185792351</v>
      </c>
      <c r="AO35">
        <f t="shared" si="11"/>
        <v>2.7322404371584699E-3</v>
      </c>
      <c r="AP35">
        <f t="shared" si="12"/>
        <v>0.69148936170212771</v>
      </c>
      <c r="AQ35">
        <f t="shared" si="13"/>
        <v>2.4590163934426229E-2</v>
      </c>
      <c r="AR35">
        <f t="shared" si="14"/>
        <v>0.15027322404371585</v>
      </c>
      <c r="AS35">
        <f t="shared" si="15"/>
        <v>0.91800000000000004</v>
      </c>
      <c r="AT35">
        <f t="shared" si="16"/>
        <v>4.3010752688172046E-2</v>
      </c>
      <c r="AU35">
        <f t="shared" si="17"/>
        <v>0.6506024096385542</v>
      </c>
      <c r="AV35">
        <f t="shared" si="18"/>
        <v>0.36923076923076925</v>
      </c>
      <c r="AX35">
        <v>1</v>
      </c>
      <c r="AY35">
        <v>0</v>
      </c>
      <c r="AZ35">
        <f t="shared" si="19"/>
        <v>1</v>
      </c>
    </row>
    <row r="36" spans="1:52">
      <c r="A36" t="s">
        <v>26</v>
      </c>
      <c r="B36" t="s">
        <v>28</v>
      </c>
      <c r="C36" t="s">
        <v>113</v>
      </c>
      <c r="D36" t="s">
        <v>72</v>
      </c>
      <c r="E36" s="3">
        <v>83</v>
      </c>
      <c r="F36" s="3">
        <v>343</v>
      </c>
      <c r="G36" s="3">
        <v>320</v>
      </c>
      <c r="H36" s="3">
        <v>51</v>
      </c>
      <c r="I36" s="3">
        <v>93</v>
      </c>
      <c r="J36" s="3">
        <v>21</v>
      </c>
      <c r="K36" s="3">
        <v>3</v>
      </c>
      <c r="L36" s="3">
        <v>24</v>
      </c>
      <c r="M36" s="3">
        <v>69</v>
      </c>
      <c r="N36" s="3">
        <v>0</v>
      </c>
      <c r="O36" s="3">
        <v>3</v>
      </c>
      <c r="P36" s="3">
        <v>15</v>
      </c>
      <c r="Q36" s="3">
        <v>45</v>
      </c>
      <c r="R36" s="3">
        <v>0.29099999999999998</v>
      </c>
      <c r="S36" s="3">
        <v>0.32400000000000001</v>
      </c>
      <c r="T36" s="3">
        <v>0.6</v>
      </c>
      <c r="U36" s="3">
        <v>0.92400000000000004</v>
      </c>
      <c r="V36" s="3">
        <v>135</v>
      </c>
      <c r="W36" s="3">
        <v>192</v>
      </c>
      <c r="X36" s="3">
        <v>11</v>
      </c>
      <c r="Y36" s="3">
        <v>3</v>
      </c>
      <c r="Z36" s="3">
        <v>0</v>
      </c>
      <c r="AA36" s="3">
        <v>5</v>
      </c>
      <c r="AB36" s="3">
        <v>7</v>
      </c>
      <c r="AD36" s="2">
        <f t="shared" si="0"/>
        <v>4.3731778425655975E-2</v>
      </c>
      <c r="AE36" s="2">
        <f t="shared" si="20"/>
        <v>0.13119533527696792</v>
      </c>
      <c r="AF36" s="2">
        <f t="shared" si="21"/>
        <v>0.3988928571428571</v>
      </c>
      <c r="AG36" s="2">
        <f t="shared" si="22"/>
        <v>0.309</v>
      </c>
      <c r="AH36" s="2">
        <f t="shared" si="23"/>
        <v>61.226132134480054</v>
      </c>
      <c r="AI36">
        <f t="shared" si="24"/>
        <v>0.26953125</v>
      </c>
      <c r="AJ36">
        <f t="shared" si="25"/>
        <v>23.839132134480057</v>
      </c>
      <c r="AK36">
        <f t="shared" si="26"/>
        <v>-1.34212</v>
      </c>
      <c r="AL36">
        <f t="shared" si="8"/>
        <v>0.86880466472303208</v>
      </c>
      <c r="AM36">
        <f t="shared" si="9"/>
        <v>6.9970845481049565E-2</v>
      </c>
      <c r="AN36">
        <f t="shared" si="10"/>
        <v>0.13994169096209913</v>
      </c>
      <c r="AO36">
        <f t="shared" si="11"/>
        <v>2.0408163265306121E-2</v>
      </c>
      <c r="AP36">
        <f t="shared" si="12"/>
        <v>0.4838709677419355</v>
      </c>
      <c r="AQ36">
        <f t="shared" si="13"/>
        <v>3.2069970845481049E-2</v>
      </c>
      <c r="AR36">
        <f t="shared" si="14"/>
        <v>0.20116618075801748</v>
      </c>
      <c r="AS36">
        <f t="shared" si="15"/>
        <v>0.92400000000000004</v>
      </c>
      <c r="AT36">
        <f t="shared" si="16"/>
        <v>-3.5714285714285712E-2</v>
      </c>
      <c r="AU36">
        <f t="shared" si="17"/>
        <v>0.61445783132530118</v>
      </c>
      <c r="AV36">
        <f t="shared" si="18"/>
        <v>0.33333333333333331</v>
      </c>
      <c r="AX36">
        <v>2</v>
      </c>
      <c r="AY36">
        <v>2</v>
      </c>
      <c r="AZ36">
        <f t="shared" si="19"/>
        <v>0</v>
      </c>
    </row>
    <row r="37" spans="1:52">
      <c r="A37" t="s">
        <v>27</v>
      </c>
      <c r="B37" t="s">
        <v>28</v>
      </c>
      <c r="C37" t="s">
        <v>113</v>
      </c>
      <c r="D37" t="s">
        <v>69</v>
      </c>
      <c r="E37" s="3">
        <v>76</v>
      </c>
      <c r="F37" s="3">
        <v>332</v>
      </c>
      <c r="G37" s="3">
        <v>279</v>
      </c>
      <c r="H37" s="3">
        <v>46</v>
      </c>
      <c r="I37" s="3">
        <v>76</v>
      </c>
      <c r="J37" s="3">
        <v>14</v>
      </c>
      <c r="K37" s="3">
        <v>3</v>
      </c>
      <c r="L37" s="3">
        <v>12</v>
      </c>
      <c r="M37" s="3">
        <v>50</v>
      </c>
      <c r="N37" s="3">
        <v>8</v>
      </c>
      <c r="O37" s="3">
        <v>3</v>
      </c>
      <c r="P37" s="3">
        <v>46</v>
      </c>
      <c r="Q37" s="3">
        <v>96</v>
      </c>
      <c r="R37" s="3">
        <v>0.27200000000000002</v>
      </c>
      <c r="S37" s="3">
        <v>0.38</v>
      </c>
      <c r="T37" s="3">
        <v>0.47299999999999998</v>
      </c>
      <c r="U37" s="3">
        <v>0.85299999999999998</v>
      </c>
      <c r="V37" s="3">
        <v>138</v>
      </c>
      <c r="W37" s="3">
        <v>132</v>
      </c>
      <c r="X37" s="3">
        <v>3</v>
      </c>
      <c r="Y37" s="3">
        <v>4</v>
      </c>
      <c r="Z37" s="3">
        <v>0</v>
      </c>
      <c r="AA37" s="3">
        <v>3</v>
      </c>
      <c r="AB37" s="3">
        <v>0</v>
      </c>
      <c r="AD37" s="2">
        <f t="shared" si="0"/>
        <v>0.13855421686746988</v>
      </c>
      <c r="AE37" s="2">
        <f t="shared" si="20"/>
        <v>0.28915662650602408</v>
      </c>
      <c r="AF37" s="2">
        <f t="shared" si="21"/>
        <v>0.37248493975903613</v>
      </c>
      <c r="AG37" s="2">
        <f t="shared" si="22"/>
        <v>0.20099999999999996</v>
      </c>
      <c r="AH37" s="2">
        <f t="shared" si="23"/>
        <v>52.407702892885069</v>
      </c>
      <c r="AI37">
        <f t="shared" si="24"/>
        <v>0.36781609195402298</v>
      </c>
      <c r="AJ37">
        <f t="shared" si="25"/>
        <v>16.219702892885064</v>
      </c>
      <c r="AK37">
        <f t="shared" si="26"/>
        <v>0.10331000000000007</v>
      </c>
      <c r="AL37">
        <f t="shared" si="8"/>
        <v>0.71084337349397586</v>
      </c>
      <c r="AM37">
        <f t="shared" si="9"/>
        <v>3.614457831325301E-2</v>
      </c>
      <c r="AN37">
        <f t="shared" si="10"/>
        <v>8.7349397590361449E-2</v>
      </c>
      <c r="AO37">
        <f t="shared" si="11"/>
        <v>0</v>
      </c>
      <c r="AP37">
        <f t="shared" si="12"/>
        <v>1.263157894736842</v>
      </c>
      <c r="AQ37">
        <f t="shared" si="13"/>
        <v>9.0361445783132526E-3</v>
      </c>
      <c r="AR37">
        <f t="shared" si="14"/>
        <v>0.15060240963855423</v>
      </c>
      <c r="AS37">
        <f t="shared" si="15"/>
        <v>0.85299999999999998</v>
      </c>
      <c r="AT37">
        <f t="shared" si="16"/>
        <v>4.5454545454545456E-2</v>
      </c>
      <c r="AU37">
        <f t="shared" si="17"/>
        <v>0.60526315789473684</v>
      </c>
      <c r="AV37">
        <f t="shared" si="18"/>
        <v>0.47916666666666669</v>
      </c>
      <c r="AX37">
        <v>0</v>
      </c>
      <c r="AY37">
        <v>4</v>
      </c>
      <c r="AZ37">
        <f t="shared" si="19"/>
        <v>-4</v>
      </c>
    </row>
    <row r="38" spans="1:52">
      <c r="A38" t="s">
        <v>31</v>
      </c>
      <c r="B38" t="s">
        <v>33</v>
      </c>
      <c r="C38" t="s">
        <v>113</v>
      </c>
      <c r="D38" t="s">
        <v>64</v>
      </c>
      <c r="E38" s="3">
        <v>85</v>
      </c>
      <c r="F38" s="3">
        <v>360</v>
      </c>
      <c r="G38" s="3">
        <v>326</v>
      </c>
      <c r="H38" s="3">
        <v>38</v>
      </c>
      <c r="I38" s="3">
        <v>95</v>
      </c>
      <c r="J38" s="3">
        <v>20</v>
      </c>
      <c r="K38" s="3">
        <v>0</v>
      </c>
      <c r="L38" s="3">
        <v>12</v>
      </c>
      <c r="M38" s="3">
        <v>44</v>
      </c>
      <c r="N38" s="3">
        <v>1</v>
      </c>
      <c r="O38" s="3">
        <v>1</v>
      </c>
      <c r="P38" s="3">
        <v>29</v>
      </c>
      <c r="Q38" s="3">
        <v>63</v>
      </c>
      <c r="R38" s="3">
        <v>0.29099999999999998</v>
      </c>
      <c r="S38" s="3">
        <v>0.34699999999999998</v>
      </c>
      <c r="T38" s="3">
        <v>0.46300000000000002</v>
      </c>
      <c r="U38" s="3">
        <v>0.81</v>
      </c>
      <c r="V38" s="3">
        <v>122</v>
      </c>
      <c r="W38" s="3">
        <v>151</v>
      </c>
      <c r="X38" s="3">
        <v>12</v>
      </c>
      <c r="Y38" s="3">
        <v>1</v>
      </c>
      <c r="Z38" s="3">
        <v>0</v>
      </c>
      <c r="AA38" s="3">
        <v>4</v>
      </c>
      <c r="AB38" s="3">
        <v>3</v>
      </c>
      <c r="AD38" s="2">
        <f t="shared" si="0"/>
        <v>8.0555555555555561E-2</v>
      </c>
      <c r="AE38" s="2">
        <f t="shared" si="20"/>
        <v>0.17499999999999999</v>
      </c>
      <c r="AF38" s="2">
        <f t="shared" si="21"/>
        <v>0.35507843137254902</v>
      </c>
      <c r="AG38" s="2">
        <f t="shared" si="22"/>
        <v>0.17200000000000004</v>
      </c>
      <c r="AH38" s="2">
        <f t="shared" si="23"/>
        <v>51.928221496573606</v>
      </c>
      <c r="AI38">
        <f t="shared" si="24"/>
        <v>0.32549019607843138</v>
      </c>
      <c r="AJ38">
        <f t="shared" si="25"/>
        <v>12.688221496573611</v>
      </c>
      <c r="AK38">
        <f t="shared" si="26"/>
        <v>-0.51629999999999998</v>
      </c>
      <c r="AL38">
        <f t="shared" si="8"/>
        <v>0.82499999999999996</v>
      </c>
      <c r="AM38">
        <f t="shared" si="9"/>
        <v>3.3333333333333333E-2</v>
      </c>
      <c r="AN38">
        <f t="shared" si="10"/>
        <v>8.8888888888888892E-2</v>
      </c>
      <c r="AO38">
        <f t="shared" si="11"/>
        <v>8.3333333333333332E-3</v>
      </c>
      <c r="AP38">
        <f t="shared" si="12"/>
        <v>0.66315789473684206</v>
      </c>
      <c r="AQ38">
        <f t="shared" si="13"/>
        <v>3.3333333333333333E-2</v>
      </c>
      <c r="AR38">
        <f t="shared" si="14"/>
        <v>0.12222222222222222</v>
      </c>
      <c r="AS38">
        <f t="shared" si="15"/>
        <v>0.81</v>
      </c>
      <c r="AT38">
        <f t="shared" si="16"/>
        <v>0</v>
      </c>
      <c r="AU38">
        <f t="shared" si="17"/>
        <v>0.44705882352941179</v>
      </c>
      <c r="AV38">
        <f t="shared" si="18"/>
        <v>0.46031746031746029</v>
      </c>
      <c r="AX38">
        <v>0</v>
      </c>
      <c r="AY38">
        <v>0</v>
      </c>
      <c r="AZ38">
        <f t="shared" si="19"/>
        <v>0</v>
      </c>
    </row>
    <row r="39" spans="1:52">
      <c r="A39" t="s">
        <v>32</v>
      </c>
      <c r="B39" t="s">
        <v>33</v>
      </c>
      <c r="C39" t="s">
        <v>113</v>
      </c>
      <c r="D39" t="s">
        <v>60</v>
      </c>
      <c r="E39" s="3">
        <v>84</v>
      </c>
      <c r="F39" s="3">
        <v>328</v>
      </c>
      <c r="G39" s="3">
        <v>294</v>
      </c>
      <c r="H39" s="3">
        <v>39</v>
      </c>
      <c r="I39" s="3">
        <v>75</v>
      </c>
      <c r="J39" s="3">
        <v>17</v>
      </c>
      <c r="K39" s="3">
        <v>3</v>
      </c>
      <c r="L39" s="3">
        <v>12</v>
      </c>
      <c r="M39" s="3">
        <v>50</v>
      </c>
      <c r="N39" s="3">
        <v>4</v>
      </c>
      <c r="O39" s="3">
        <v>2</v>
      </c>
      <c r="P39" s="3">
        <v>25</v>
      </c>
      <c r="Q39" s="3">
        <v>67</v>
      </c>
      <c r="R39" s="3">
        <v>0.255</v>
      </c>
      <c r="S39" s="3">
        <v>0.32600000000000001</v>
      </c>
      <c r="T39" s="3">
        <v>0.45600000000000002</v>
      </c>
      <c r="U39" s="3">
        <v>0.78200000000000003</v>
      </c>
      <c r="V39" s="3">
        <v>121</v>
      </c>
      <c r="W39" s="3">
        <v>134</v>
      </c>
      <c r="X39" s="3">
        <v>5</v>
      </c>
      <c r="Y39" s="3">
        <v>7</v>
      </c>
      <c r="Z39" s="3">
        <v>0</v>
      </c>
      <c r="AA39" s="3">
        <v>2</v>
      </c>
      <c r="AB39" s="3">
        <v>4</v>
      </c>
      <c r="AD39" s="2">
        <f t="shared" si="0"/>
        <v>7.621951219512195E-2</v>
      </c>
      <c r="AE39" s="2">
        <f t="shared" si="20"/>
        <v>0.20426829268292682</v>
      </c>
      <c r="AF39" s="2">
        <f t="shared" si="21"/>
        <v>0.34475308641975311</v>
      </c>
      <c r="AG39" s="2">
        <f t="shared" si="22"/>
        <v>0.20100000000000001</v>
      </c>
      <c r="AH39" s="2">
        <f t="shared" si="23"/>
        <v>44.664441239780309</v>
      </c>
      <c r="AI39">
        <f t="shared" si="24"/>
        <v>0.29032258064516131</v>
      </c>
      <c r="AJ39">
        <f t="shared" si="25"/>
        <v>8.9124412397803141</v>
      </c>
      <c r="AK39">
        <f t="shared" si="26"/>
        <v>-0.22166999999999998</v>
      </c>
      <c r="AL39">
        <f t="shared" si="8"/>
        <v>0.79573170731707321</v>
      </c>
      <c r="AM39">
        <f t="shared" si="9"/>
        <v>3.6585365853658534E-2</v>
      </c>
      <c r="AN39">
        <f t="shared" si="10"/>
        <v>9.7560975609756101E-2</v>
      </c>
      <c r="AO39">
        <f t="shared" si="11"/>
        <v>1.2195121951219513E-2</v>
      </c>
      <c r="AP39">
        <f t="shared" si="12"/>
        <v>0.89333333333333331</v>
      </c>
      <c r="AQ39">
        <f t="shared" si="13"/>
        <v>1.524390243902439E-2</v>
      </c>
      <c r="AR39">
        <f t="shared" si="14"/>
        <v>0.1524390243902439</v>
      </c>
      <c r="AS39">
        <f t="shared" si="15"/>
        <v>0.78200000000000003</v>
      </c>
      <c r="AT39">
        <f t="shared" si="16"/>
        <v>2.2727272727272728E-2</v>
      </c>
      <c r="AU39">
        <f t="shared" si="17"/>
        <v>0.4642857142857143</v>
      </c>
      <c r="AV39">
        <f t="shared" si="18"/>
        <v>0.37313432835820898</v>
      </c>
      <c r="AX39">
        <v>0</v>
      </c>
      <c r="AY39">
        <v>0</v>
      </c>
      <c r="AZ39">
        <f t="shared" si="19"/>
        <v>0</v>
      </c>
    </row>
    <row r="40" spans="1:52">
      <c r="A40" t="s">
        <v>44</v>
      </c>
      <c r="B40" t="s">
        <v>51</v>
      </c>
      <c r="C40" t="s">
        <v>113</v>
      </c>
      <c r="D40" t="s">
        <v>65</v>
      </c>
      <c r="E40" s="3">
        <v>79</v>
      </c>
      <c r="F40" s="3">
        <v>335</v>
      </c>
      <c r="G40" s="3">
        <v>269</v>
      </c>
      <c r="H40" s="3">
        <v>58</v>
      </c>
      <c r="I40" s="3">
        <v>92</v>
      </c>
      <c r="J40" s="3">
        <v>20</v>
      </c>
      <c r="K40" s="3">
        <v>1</v>
      </c>
      <c r="L40" s="3">
        <v>25</v>
      </c>
      <c r="M40" s="3">
        <v>60</v>
      </c>
      <c r="N40" s="3">
        <v>4</v>
      </c>
      <c r="O40" s="3">
        <v>4</v>
      </c>
      <c r="P40" s="3">
        <v>63</v>
      </c>
      <c r="Q40" s="3">
        <v>68</v>
      </c>
      <c r="R40" s="3">
        <v>0.34200000000000003</v>
      </c>
      <c r="S40" s="3">
        <v>0.46899999999999997</v>
      </c>
      <c r="T40" s="3">
        <v>0.70299999999999996</v>
      </c>
      <c r="U40" s="3">
        <v>1.171</v>
      </c>
      <c r="V40" s="3">
        <v>220</v>
      </c>
      <c r="W40" s="3">
        <v>189</v>
      </c>
      <c r="X40" s="3">
        <v>6</v>
      </c>
      <c r="Y40" s="3">
        <v>2</v>
      </c>
      <c r="Z40" s="3">
        <v>0</v>
      </c>
      <c r="AA40" s="3">
        <v>1</v>
      </c>
      <c r="AB40" s="3">
        <v>8</v>
      </c>
      <c r="AD40" s="2">
        <f t="shared" si="0"/>
        <v>0.18805970149253731</v>
      </c>
      <c r="AE40" s="2">
        <f t="shared" si="20"/>
        <v>0.20298507462686566</v>
      </c>
      <c r="AF40" s="2">
        <f t="shared" si="21"/>
        <v>0.50362079510703361</v>
      </c>
      <c r="AG40" s="2">
        <f t="shared" si="22"/>
        <v>0.36099999999999993</v>
      </c>
      <c r="AH40" s="2">
        <f t="shared" si="23"/>
        <v>87.228812635540478</v>
      </c>
      <c r="AI40">
        <f t="shared" si="24"/>
        <v>0.37853107344632769</v>
      </c>
      <c r="AJ40">
        <f t="shared" si="25"/>
        <v>50.713812635540478</v>
      </c>
      <c r="AK40">
        <f t="shared" si="26"/>
        <v>-1.0963099999999999</v>
      </c>
      <c r="AL40">
        <f t="shared" si="8"/>
        <v>0.79701492537313434</v>
      </c>
      <c r="AM40">
        <f t="shared" si="9"/>
        <v>7.4626865671641784E-2</v>
      </c>
      <c r="AN40">
        <f t="shared" si="10"/>
        <v>0.1373134328358209</v>
      </c>
      <c r="AO40">
        <f t="shared" si="11"/>
        <v>2.3880597014925373E-2</v>
      </c>
      <c r="AP40">
        <f t="shared" si="12"/>
        <v>0.73913043478260865</v>
      </c>
      <c r="AQ40">
        <f t="shared" si="13"/>
        <v>1.7910447761194031E-2</v>
      </c>
      <c r="AR40">
        <f t="shared" si="14"/>
        <v>0.17910447761194029</v>
      </c>
      <c r="AS40">
        <f t="shared" si="15"/>
        <v>1.171</v>
      </c>
      <c r="AT40">
        <f t="shared" si="16"/>
        <v>0</v>
      </c>
      <c r="AU40">
        <f t="shared" si="17"/>
        <v>0.73417721518987344</v>
      </c>
      <c r="AV40">
        <f t="shared" si="18"/>
        <v>0.92647058823529416</v>
      </c>
      <c r="AX40">
        <v>9</v>
      </c>
      <c r="AY40">
        <v>0</v>
      </c>
      <c r="AZ40">
        <f t="shared" si="19"/>
        <v>9</v>
      </c>
    </row>
    <row r="41" spans="1:52">
      <c r="A41" t="s">
        <v>45</v>
      </c>
      <c r="B41" t="s">
        <v>51</v>
      </c>
      <c r="C41" t="s">
        <v>113</v>
      </c>
      <c r="D41" t="s">
        <v>64</v>
      </c>
      <c r="E41" s="3">
        <v>52</v>
      </c>
      <c r="F41" s="3">
        <v>218</v>
      </c>
      <c r="G41" s="3">
        <v>178</v>
      </c>
      <c r="H41" s="3">
        <v>20</v>
      </c>
      <c r="I41" s="3">
        <v>54</v>
      </c>
      <c r="J41" s="3">
        <v>10</v>
      </c>
      <c r="K41" s="3">
        <v>1</v>
      </c>
      <c r="L41" s="3">
        <v>3</v>
      </c>
      <c r="M41" s="3">
        <v>26</v>
      </c>
      <c r="N41" s="3">
        <v>2</v>
      </c>
      <c r="O41" s="3">
        <v>1</v>
      </c>
      <c r="P41" s="3">
        <v>33</v>
      </c>
      <c r="Q41" s="3">
        <v>39</v>
      </c>
      <c r="R41" s="3">
        <v>0.30299999999999999</v>
      </c>
      <c r="S41" s="3">
        <v>0.41699999999999998</v>
      </c>
      <c r="T41" s="3">
        <v>0.42099999999999999</v>
      </c>
      <c r="U41" s="3">
        <v>0.83899999999999997</v>
      </c>
      <c r="V41" s="3">
        <v>134</v>
      </c>
      <c r="W41" s="3">
        <v>75</v>
      </c>
      <c r="X41" s="3">
        <v>7</v>
      </c>
      <c r="Y41" s="3">
        <v>4</v>
      </c>
      <c r="Z41" s="3">
        <v>0</v>
      </c>
      <c r="AA41" s="3">
        <v>3</v>
      </c>
      <c r="AB41" s="3">
        <v>5</v>
      </c>
      <c r="AD41" s="2">
        <f t="shared" si="0"/>
        <v>0.15137614678899083</v>
      </c>
      <c r="AE41" s="2">
        <f t="shared" si="20"/>
        <v>0.17889908256880735</v>
      </c>
      <c r="AF41" s="2">
        <f t="shared" si="21"/>
        <v>0.38205633802816896</v>
      </c>
      <c r="AG41" s="2">
        <f t="shared" si="22"/>
        <v>0.11799999999999999</v>
      </c>
      <c r="AH41" s="2">
        <f t="shared" si="23"/>
        <v>36.043690140845065</v>
      </c>
      <c r="AI41">
        <f t="shared" si="24"/>
        <v>0.36690647482014388</v>
      </c>
      <c r="AJ41">
        <f t="shared" si="25"/>
        <v>12.281690140845063</v>
      </c>
      <c r="AK41">
        <f t="shared" si="26"/>
        <v>-0.24843999999999999</v>
      </c>
      <c r="AL41">
        <f t="shared" si="8"/>
        <v>0.82110091743119262</v>
      </c>
      <c r="AM41">
        <f t="shared" si="9"/>
        <v>1.3761467889908258E-2</v>
      </c>
      <c r="AN41">
        <f t="shared" si="10"/>
        <v>6.4220183486238536E-2</v>
      </c>
      <c r="AO41">
        <f t="shared" si="11"/>
        <v>2.2935779816513763E-2</v>
      </c>
      <c r="AP41">
        <f t="shared" si="12"/>
        <v>0.72222222222222221</v>
      </c>
      <c r="AQ41">
        <f t="shared" si="13"/>
        <v>3.2110091743119268E-2</v>
      </c>
      <c r="AR41">
        <f t="shared" si="14"/>
        <v>0.11926605504587157</v>
      </c>
      <c r="AS41">
        <f t="shared" si="15"/>
        <v>0.83899999999999997</v>
      </c>
      <c r="AT41">
        <f t="shared" si="16"/>
        <v>1.1904761904761904E-2</v>
      </c>
      <c r="AU41">
        <f t="shared" si="17"/>
        <v>0.38461538461538464</v>
      </c>
      <c r="AV41">
        <f t="shared" si="18"/>
        <v>0.84615384615384615</v>
      </c>
      <c r="AX41">
        <v>0</v>
      </c>
      <c r="AY41">
        <v>0</v>
      </c>
      <c r="AZ41">
        <f t="shared" si="19"/>
        <v>0</v>
      </c>
    </row>
    <row r="42" spans="1:52">
      <c r="A42" t="s">
        <v>46</v>
      </c>
      <c r="B42" t="s">
        <v>51</v>
      </c>
      <c r="C42" t="s">
        <v>113</v>
      </c>
      <c r="D42" t="s">
        <v>71</v>
      </c>
      <c r="E42" s="3">
        <v>74</v>
      </c>
      <c r="F42" s="3">
        <v>318</v>
      </c>
      <c r="G42" s="3">
        <v>279</v>
      </c>
      <c r="H42" s="3">
        <v>47</v>
      </c>
      <c r="I42" s="3">
        <v>74</v>
      </c>
      <c r="J42" s="3">
        <v>12</v>
      </c>
      <c r="K42" s="3">
        <v>1</v>
      </c>
      <c r="L42" s="3">
        <v>27</v>
      </c>
      <c r="M42" s="3">
        <v>67</v>
      </c>
      <c r="N42" s="3">
        <v>4</v>
      </c>
      <c r="O42" s="3">
        <v>2</v>
      </c>
      <c r="P42" s="3">
        <v>34</v>
      </c>
      <c r="Q42" s="3">
        <v>95</v>
      </c>
      <c r="R42" s="3">
        <v>0.26500000000000001</v>
      </c>
      <c r="S42" s="3">
        <v>0.34599999999999997</v>
      </c>
      <c r="T42" s="3">
        <v>0.60599999999999998</v>
      </c>
      <c r="U42" s="3">
        <v>0.95199999999999996</v>
      </c>
      <c r="V42" s="3">
        <v>159</v>
      </c>
      <c r="W42" s="3">
        <v>169</v>
      </c>
      <c r="X42" s="3">
        <v>5</v>
      </c>
      <c r="Y42" s="3">
        <v>2</v>
      </c>
      <c r="Z42" s="3">
        <v>0</v>
      </c>
      <c r="AA42" s="3">
        <v>3</v>
      </c>
      <c r="AB42" s="3">
        <v>6</v>
      </c>
      <c r="AD42" s="2">
        <f t="shared" si="0"/>
        <v>0.1069182389937107</v>
      </c>
      <c r="AE42" s="2">
        <f t="shared" si="20"/>
        <v>0.29874213836477986</v>
      </c>
      <c r="AF42" s="2">
        <f t="shared" si="21"/>
        <v>0.41118269230769228</v>
      </c>
      <c r="AG42" s="2">
        <f t="shared" si="22"/>
        <v>0.34099999999999997</v>
      </c>
      <c r="AH42" s="2">
        <f t="shared" si="23"/>
        <v>59.819229205509103</v>
      </c>
      <c r="AI42">
        <f t="shared" si="24"/>
        <v>0.29375000000000001</v>
      </c>
      <c r="AJ42">
        <f t="shared" si="25"/>
        <v>25.157229205509108</v>
      </c>
      <c r="AK42">
        <f t="shared" si="26"/>
        <v>-0.19527999999999995</v>
      </c>
      <c r="AL42">
        <f t="shared" si="8"/>
        <v>0.70125786163522008</v>
      </c>
      <c r="AM42">
        <f t="shared" si="9"/>
        <v>8.4905660377358486E-2</v>
      </c>
      <c r="AN42">
        <f t="shared" si="10"/>
        <v>0.12578616352201258</v>
      </c>
      <c r="AO42">
        <f t="shared" si="11"/>
        <v>1.8867924528301886E-2</v>
      </c>
      <c r="AP42">
        <f t="shared" si="12"/>
        <v>1.2837837837837838</v>
      </c>
      <c r="AQ42">
        <f t="shared" si="13"/>
        <v>1.5723270440251572E-2</v>
      </c>
      <c r="AR42">
        <f t="shared" si="14"/>
        <v>0.21069182389937108</v>
      </c>
      <c r="AS42">
        <f t="shared" si="15"/>
        <v>0.95199999999999996</v>
      </c>
      <c r="AT42">
        <f t="shared" si="16"/>
        <v>2.4691358024691357E-2</v>
      </c>
      <c r="AU42">
        <f t="shared" si="17"/>
        <v>0.63513513513513509</v>
      </c>
      <c r="AV42">
        <f t="shared" si="18"/>
        <v>0.35789473684210527</v>
      </c>
      <c r="AX42">
        <v>3</v>
      </c>
      <c r="AY42">
        <v>3</v>
      </c>
      <c r="AZ42">
        <f t="shared" si="19"/>
        <v>0</v>
      </c>
    </row>
    <row r="43" spans="1:52">
      <c r="A43" t="s">
        <v>47</v>
      </c>
      <c r="B43" t="s">
        <v>51</v>
      </c>
      <c r="C43" t="s">
        <v>113</v>
      </c>
      <c r="D43" t="s">
        <v>61</v>
      </c>
      <c r="E43" s="3">
        <v>84</v>
      </c>
      <c r="F43" s="3">
        <v>360</v>
      </c>
      <c r="G43" s="3">
        <v>303</v>
      </c>
      <c r="H43" s="3">
        <v>46</v>
      </c>
      <c r="I43" s="3">
        <v>91</v>
      </c>
      <c r="J43" s="3">
        <v>24</v>
      </c>
      <c r="K43" s="3">
        <v>2</v>
      </c>
      <c r="L43" s="3">
        <v>11</v>
      </c>
      <c r="M43" s="3">
        <v>54</v>
      </c>
      <c r="N43" s="3">
        <v>5</v>
      </c>
      <c r="O43" s="3">
        <v>2</v>
      </c>
      <c r="P43" s="3">
        <v>43</v>
      </c>
      <c r="Q43" s="3">
        <v>56</v>
      </c>
      <c r="R43" s="3">
        <v>0.3</v>
      </c>
      <c r="S43" s="3">
        <v>0.39400000000000002</v>
      </c>
      <c r="T43" s="3">
        <v>0.502</v>
      </c>
      <c r="U43" s="3">
        <v>0.89600000000000002</v>
      </c>
      <c r="V43" s="3">
        <v>149</v>
      </c>
      <c r="W43" s="3">
        <v>152</v>
      </c>
      <c r="X43" s="3">
        <v>3</v>
      </c>
      <c r="Y43" s="3">
        <v>8</v>
      </c>
      <c r="Z43" s="3">
        <v>0</v>
      </c>
      <c r="AA43" s="3">
        <v>6</v>
      </c>
      <c r="AB43" s="3">
        <v>3</v>
      </c>
      <c r="AD43" s="2">
        <f t="shared" si="0"/>
        <v>0.11944444444444445</v>
      </c>
      <c r="AE43" s="2">
        <f t="shared" si="20"/>
        <v>0.15555555555555556</v>
      </c>
      <c r="AF43" s="2">
        <f t="shared" si="21"/>
        <v>0.39108123249299725</v>
      </c>
      <c r="AG43" s="2">
        <f t="shared" si="22"/>
        <v>0.20200000000000001</v>
      </c>
      <c r="AH43" s="2">
        <f t="shared" si="23"/>
        <v>62.061926268552789</v>
      </c>
      <c r="AI43">
        <f t="shared" si="24"/>
        <v>0.33057851239669422</v>
      </c>
      <c r="AJ43">
        <f t="shared" si="25"/>
        <v>22.82192626855279</v>
      </c>
      <c r="AK43">
        <f t="shared" si="26"/>
        <v>-0.13854</v>
      </c>
      <c r="AL43">
        <f t="shared" si="8"/>
        <v>0.84444444444444444</v>
      </c>
      <c r="AM43">
        <f t="shared" si="9"/>
        <v>3.0555555555555555E-2</v>
      </c>
      <c r="AN43">
        <f t="shared" si="10"/>
        <v>0.10277777777777777</v>
      </c>
      <c r="AO43">
        <f t="shared" si="11"/>
        <v>8.3333333333333332E-3</v>
      </c>
      <c r="AP43">
        <f t="shared" si="12"/>
        <v>0.61538461538461542</v>
      </c>
      <c r="AQ43">
        <f t="shared" si="13"/>
        <v>8.3333333333333332E-3</v>
      </c>
      <c r="AR43">
        <f t="shared" si="14"/>
        <v>0.15</v>
      </c>
      <c r="AS43">
        <f t="shared" si="15"/>
        <v>0.89600000000000002</v>
      </c>
      <c r="AT43">
        <f t="shared" si="16"/>
        <v>2.4390243902439025E-2</v>
      </c>
      <c r="AU43">
        <f t="shared" si="17"/>
        <v>0.54761904761904767</v>
      </c>
      <c r="AV43">
        <f t="shared" si="18"/>
        <v>0.7678571428571429</v>
      </c>
      <c r="AX43">
        <v>0</v>
      </c>
      <c r="AY43">
        <v>0</v>
      </c>
      <c r="AZ43">
        <f t="shared" si="19"/>
        <v>0</v>
      </c>
    </row>
    <row r="44" spans="1:52">
      <c r="A44" t="s">
        <v>48</v>
      </c>
      <c r="B44" t="s">
        <v>51</v>
      </c>
      <c r="C44" t="s">
        <v>113</v>
      </c>
      <c r="D44" t="s">
        <v>63</v>
      </c>
      <c r="E44" s="3">
        <v>87</v>
      </c>
      <c r="F44" s="3">
        <v>358</v>
      </c>
      <c r="G44" s="3">
        <v>293</v>
      </c>
      <c r="H44" s="3">
        <v>46</v>
      </c>
      <c r="I44" s="3">
        <v>68</v>
      </c>
      <c r="J44" s="3">
        <v>14</v>
      </c>
      <c r="K44" s="3">
        <v>1</v>
      </c>
      <c r="L44" s="3">
        <v>20</v>
      </c>
      <c r="M44" s="3">
        <v>40</v>
      </c>
      <c r="N44" s="3">
        <v>2</v>
      </c>
      <c r="O44" s="3">
        <v>5</v>
      </c>
      <c r="P44" s="3">
        <v>57</v>
      </c>
      <c r="Q44" s="3">
        <v>104</v>
      </c>
      <c r="R44" s="3">
        <v>0.23200000000000001</v>
      </c>
      <c r="S44" s="3">
        <v>0.36699999999999999</v>
      </c>
      <c r="T44" s="3">
        <v>0.49099999999999999</v>
      </c>
      <c r="U44" s="3">
        <v>0.85799999999999998</v>
      </c>
      <c r="V44" s="3">
        <v>138</v>
      </c>
      <c r="W44" s="3">
        <v>144</v>
      </c>
      <c r="X44" s="3">
        <v>2</v>
      </c>
      <c r="Y44" s="3">
        <v>6</v>
      </c>
      <c r="Z44" s="3">
        <v>1</v>
      </c>
      <c r="AA44" s="3">
        <v>1</v>
      </c>
      <c r="AB44" s="3">
        <v>4</v>
      </c>
      <c r="AD44" s="2">
        <f t="shared" si="0"/>
        <v>0.15921787709497207</v>
      </c>
      <c r="AE44" s="2">
        <f t="shared" si="20"/>
        <v>0.29050279329608941</v>
      </c>
      <c r="AF44" s="2">
        <f t="shared" si="21"/>
        <v>0.37919546742209631</v>
      </c>
      <c r="AG44" s="2">
        <f t="shared" si="22"/>
        <v>0.25900000000000001</v>
      </c>
      <c r="AH44" s="2">
        <f t="shared" si="23"/>
        <v>58.390238731126253</v>
      </c>
      <c r="AI44">
        <f t="shared" si="24"/>
        <v>0.28235294117647058</v>
      </c>
      <c r="AJ44">
        <f t="shared" si="25"/>
        <v>19.368238731126258</v>
      </c>
      <c r="AK44">
        <f t="shared" si="26"/>
        <v>-1.8318399999999999</v>
      </c>
      <c r="AL44">
        <f t="shared" si="8"/>
        <v>0.70949720670391059</v>
      </c>
      <c r="AM44">
        <f t="shared" si="9"/>
        <v>5.5865921787709494E-2</v>
      </c>
      <c r="AN44">
        <f t="shared" si="10"/>
        <v>9.7765363128491614E-2</v>
      </c>
      <c r="AO44">
        <f t="shared" si="11"/>
        <v>1.11731843575419E-2</v>
      </c>
      <c r="AP44">
        <f t="shared" si="12"/>
        <v>1.5294117647058822</v>
      </c>
      <c r="AQ44">
        <f t="shared" si="13"/>
        <v>5.5865921787709499E-3</v>
      </c>
      <c r="AR44">
        <f t="shared" si="14"/>
        <v>0.11173184357541899</v>
      </c>
      <c r="AS44">
        <f t="shared" si="15"/>
        <v>0.85799999999999998</v>
      </c>
      <c r="AT44">
        <f t="shared" si="16"/>
        <v>-2.8571428571428571E-2</v>
      </c>
      <c r="AU44">
        <f t="shared" si="17"/>
        <v>0.52873563218390807</v>
      </c>
      <c r="AV44">
        <f t="shared" si="18"/>
        <v>0.54807692307692313</v>
      </c>
      <c r="AX44">
        <v>0</v>
      </c>
      <c r="AY44">
        <v>5</v>
      </c>
      <c r="AZ44">
        <f t="shared" si="19"/>
        <v>-5</v>
      </c>
    </row>
    <row r="45" spans="1:52">
      <c r="A45" t="s">
        <v>49</v>
      </c>
      <c r="B45" t="s">
        <v>51</v>
      </c>
      <c r="C45" t="s">
        <v>113</v>
      </c>
      <c r="D45" t="s">
        <v>75</v>
      </c>
      <c r="E45" s="3">
        <v>84</v>
      </c>
      <c r="F45" s="3">
        <v>358</v>
      </c>
      <c r="G45" s="3">
        <v>329</v>
      </c>
      <c r="H45" s="3">
        <v>57</v>
      </c>
      <c r="I45" s="3">
        <v>100</v>
      </c>
      <c r="J45" s="3">
        <v>18</v>
      </c>
      <c r="K45" s="3">
        <v>2</v>
      </c>
      <c r="L45" s="3">
        <v>11</v>
      </c>
      <c r="M45" s="3">
        <v>42</v>
      </c>
      <c r="N45" s="3">
        <v>19</v>
      </c>
      <c r="O45" s="3">
        <v>5</v>
      </c>
      <c r="P45" s="3">
        <v>24</v>
      </c>
      <c r="Q45" s="3">
        <v>57</v>
      </c>
      <c r="R45" s="3">
        <v>0.30399999999999999</v>
      </c>
      <c r="S45" s="3">
        <v>0.34899999999999998</v>
      </c>
      <c r="T45" s="3">
        <v>0.47099999999999997</v>
      </c>
      <c r="U45" s="3">
        <v>0.82</v>
      </c>
      <c r="V45" s="3">
        <v>122</v>
      </c>
      <c r="W45" s="3">
        <v>155</v>
      </c>
      <c r="X45" s="3">
        <v>9</v>
      </c>
      <c r="Y45" s="3">
        <v>1</v>
      </c>
      <c r="Z45" s="3">
        <v>0</v>
      </c>
      <c r="AA45" s="3">
        <v>4</v>
      </c>
      <c r="AB45" s="3">
        <v>0</v>
      </c>
      <c r="AD45" s="2">
        <f t="shared" si="0"/>
        <v>6.7039106145251395E-2</v>
      </c>
      <c r="AE45" s="2">
        <f t="shared" si="20"/>
        <v>0.15921787709497207</v>
      </c>
      <c r="AF45" s="2">
        <f t="shared" si="21"/>
        <v>0.35537709497206704</v>
      </c>
      <c r="AG45" s="2">
        <f t="shared" si="22"/>
        <v>0.16699999999999998</v>
      </c>
      <c r="AH45" s="2">
        <f t="shared" si="23"/>
        <v>51.72332916340892</v>
      </c>
      <c r="AI45">
        <f t="shared" si="24"/>
        <v>0.33584905660377357</v>
      </c>
      <c r="AJ45">
        <f t="shared" si="25"/>
        <v>12.701329163408916</v>
      </c>
      <c r="AK45">
        <f t="shared" si="26"/>
        <v>1.5606200000000003</v>
      </c>
      <c r="AL45">
        <f t="shared" si="8"/>
        <v>0.84078212290502796</v>
      </c>
      <c r="AM45">
        <f t="shared" si="9"/>
        <v>3.0726256983240222E-2</v>
      </c>
      <c r="AN45">
        <f t="shared" si="10"/>
        <v>8.6592178770949726E-2</v>
      </c>
      <c r="AO45">
        <f t="shared" si="11"/>
        <v>0</v>
      </c>
      <c r="AP45">
        <f t="shared" si="12"/>
        <v>0.56999999999999995</v>
      </c>
      <c r="AQ45">
        <f t="shared" si="13"/>
        <v>2.5139664804469275E-2</v>
      </c>
      <c r="AR45">
        <f t="shared" si="14"/>
        <v>0.11731843575418995</v>
      </c>
      <c r="AS45">
        <f t="shared" si="15"/>
        <v>0.82</v>
      </c>
      <c r="AT45">
        <f t="shared" si="16"/>
        <v>0.12389380530973451</v>
      </c>
      <c r="AU45">
        <f t="shared" si="17"/>
        <v>0.6785714285714286</v>
      </c>
      <c r="AV45">
        <f t="shared" si="18"/>
        <v>0.42105263157894735</v>
      </c>
      <c r="AX45">
        <v>0</v>
      </c>
      <c r="AY45">
        <v>1</v>
      </c>
      <c r="AZ45">
        <f t="shared" si="19"/>
        <v>-1</v>
      </c>
    </row>
    <row r="46" spans="1:52">
      <c r="A46" t="s">
        <v>50</v>
      </c>
      <c r="B46" t="s">
        <v>51</v>
      </c>
      <c r="C46" t="s">
        <v>113</v>
      </c>
      <c r="D46" t="s">
        <v>76</v>
      </c>
      <c r="E46" s="3">
        <v>85</v>
      </c>
      <c r="F46" s="3">
        <v>353</v>
      </c>
      <c r="G46" s="3">
        <v>312</v>
      </c>
      <c r="H46" s="3">
        <v>44</v>
      </c>
      <c r="I46" s="3">
        <v>80</v>
      </c>
      <c r="J46" s="3">
        <v>10</v>
      </c>
      <c r="K46" s="3">
        <v>1</v>
      </c>
      <c r="L46" s="3">
        <v>14</v>
      </c>
      <c r="M46" s="3">
        <v>47</v>
      </c>
      <c r="N46" s="3">
        <v>16</v>
      </c>
      <c r="O46" s="3">
        <v>1</v>
      </c>
      <c r="P46" s="3">
        <v>36</v>
      </c>
      <c r="Q46" s="3">
        <v>95</v>
      </c>
      <c r="R46" s="3">
        <v>0.25600000000000001</v>
      </c>
      <c r="S46" s="3">
        <v>0.33400000000000002</v>
      </c>
      <c r="T46" s="3">
        <v>0.42899999999999999</v>
      </c>
      <c r="U46" s="3">
        <v>0.76400000000000001</v>
      </c>
      <c r="V46" s="3">
        <v>116</v>
      </c>
      <c r="W46" s="3">
        <v>134</v>
      </c>
      <c r="X46" s="3">
        <v>3</v>
      </c>
      <c r="Y46" s="3">
        <v>2</v>
      </c>
      <c r="Z46" s="3">
        <v>0</v>
      </c>
      <c r="AA46" s="3">
        <v>3</v>
      </c>
      <c r="AB46" s="3">
        <v>3</v>
      </c>
      <c r="AD46" s="2">
        <f t="shared" si="0"/>
        <v>0.10198300283286119</v>
      </c>
      <c r="AE46" s="2">
        <f t="shared" si="20"/>
        <v>0.26912181303116145</v>
      </c>
      <c r="AF46" s="2">
        <f t="shared" si="21"/>
        <v>0.33815714285714288</v>
      </c>
      <c r="AG46" s="2">
        <f t="shared" si="22"/>
        <v>0.17299999999999999</v>
      </c>
      <c r="AH46" s="2">
        <f t="shared" si="23"/>
        <v>46.248283368703234</v>
      </c>
      <c r="AI46">
        <f t="shared" si="24"/>
        <v>0.32038834951456313</v>
      </c>
      <c r="AJ46">
        <f t="shared" si="25"/>
        <v>7.7712833687032346</v>
      </c>
      <c r="AK46">
        <f t="shared" si="26"/>
        <v>2.4837000000000002</v>
      </c>
      <c r="AL46">
        <f t="shared" si="8"/>
        <v>0.73087818696883855</v>
      </c>
      <c r="AM46">
        <f t="shared" si="9"/>
        <v>3.9660056657223795E-2</v>
      </c>
      <c r="AN46">
        <f t="shared" si="10"/>
        <v>7.0821529745042494E-2</v>
      </c>
      <c r="AO46">
        <f t="shared" si="11"/>
        <v>8.4985835694051E-3</v>
      </c>
      <c r="AP46">
        <f t="shared" si="12"/>
        <v>1.1875</v>
      </c>
      <c r="AQ46">
        <f t="shared" si="13"/>
        <v>8.4985835694051E-3</v>
      </c>
      <c r="AR46">
        <f t="shared" si="14"/>
        <v>0.13314447592067988</v>
      </c>
      <c r="AS46">
        <f t="shared" si="15"/>
        <v>0.76400000000000001</v>
      </c>
      <c r="AT46">
        <f t="shared" si="16"/>
        <v>0.14705882352941177</v>
      </c>
      <c r="AU46">
        <f t="shared" si="17"/>
        <v>0.51764705882352946</v>
      </c>
      <c r="AV46">
        <f t="shared" si="18"/>
        <v>0.37894736842105264</v>
      </c>
      <c r="AX46">
        <v>2</v>
      </c>
      <c r="AY46">
        <v>0</v>
      </c>
      <c r="AZ46">
        <f t="shared" si="19"/>
        <v>2</v>
      </c>
    </row>
  </sheetData>
  <conditionalFormatting sqref="AD1:AD1048576 AF1:AF1048576">
    <cfRule type="top10" dxfId="37" priority="42" rank="3"/>
  </conditionalFormatting>
  <conditionalFormatting sqref="AE1:AE1048576">
    <cfRule type="top10" dxfId="36" priority="19" rank="3"/>
    <cfRule type="top10" dxfId="35" priority="41" bottom="1" rank="3"/>
  </conditionalFormatting>
  <conditionalFormatting sqref="AD1:AD1048576">
    <cfRule type="top10" dxfId="34" priority="18" bottom="1" rank="3"/>
    <cfRule type="top10" dxfId="33" priority="40" rank="3"/>
  </conditionalFormatting>
  <conditionalFormatting sqref="AG1:AG1048576">
    <cfRule type="top10" dxfId="32" priority="17" bottom="1" rank="3"/>
    <cfRule type="top10" dxfId="31" priority="39" rank="3"/>
  </conditionalFormatting>
  <conditionalFormatting sqref="AH1:AH1048576">
    <cfRule type="top10" dxfId="30" priority="24" bottom="1" rank="3"/>
    <cfRule type="top10" dxfId="29" priority="38" rank="3"/>
  </conditionalFormatting>
  <conditionalFormatting sqref="AI1:AI1048576">
    <cfRule type="top10" dxfId="28" priority="15" bottom="1" rank="3"/>
    <cfRule type="top10" dxfId="27" priority="35" rank="3"/>
  </conditionalFormatting>
  <conditionalFormatting sqref="AJ1:AJ1048576">
    <cfRule type="top10" dxfId="26" priority="21" bottom="1" rank="3"/>
    <cfRule type="top10" dxfId="25" priority="34" rank="3"/>
  </conditionalFormatting>
  <conditionalFormatting sqref="AK1:AK1048576">
    <cfRule type="top10" dxfId="24" priority="20" bottom="1" rank="3"/>
    <cfRule type="top10" dxfId="23" priority="33" rank="3"/>
  </conditionalFormatting>
  <conditionalFormatting sqref="AL1:AL1048576">
    <cfRule type="top10" dxfId="22" priority="23" bottom="1" rank="3"/>
    <cfRule type="top10" dxfId="21" priority="32" rank="3"/>
  </conditionalFormatting>
  <conditionalFormatting sqref="AM1:AM1048576">
    <cfRule type="top10" dxfId="20" priority="14" bottom="1" rank="3"/>
    <cfRule type="top10" dxfId="19" priority="31" rank="3"/>
  </conditionalFormatting>
  <conditionalFormatting sqref="AN1:AN1048576">
    <cfRule type="top10" dxfId="18" priority="13" bottom="1" rank="3"/>
    <cfRule type="top10" dxfId="17" priority="30" rank="3"/>
  </conditionalFormatting>
  <conditionalFormatting sqref="AO1:AO1048576">
    <cfRule type="top10" dxfId="16" priority="12" bottom="1" rank="3"/>
    <cfRule type="top10" dxfId="15" priority="29" rank="3"/>
  </conditionalFormatting>
  <conditionalFormatting sqref="AP1:AP1048576">
    <cfRule type="top10" dxfId="14" priority="11" rank="3"/>
    <cfRule type="top10" dxfId="13" priority="27" bottom="1" rank="3"/>
  </conditionalFormatting>
  <conditionalFormatting sqref="AQ1:AQ1048576">
    <cfRule type="top10" dxfId="12" priority="22" bottom="1" rank="3"/>
    <cfRule type="top10" dxfId="11" priority="26" rank="3"/>
  </conditionalFormatting>
  <conditionalFormatting sqref="AF1:AF1048576">
    <cfRule type="top10" dxfId="10" priority="25" bottom="1" rank="3"/>
  </conditionalFormatting>
  <conditionalFormatting sqref="AT1:AT1048576">
    <cfRule type="top10" dxfId="9" priority="9" bottom="1" rank="3"/>
    <cfRule type="top10" dxfId="8" priority="10" rank="3"/>
  </conditionalFormatting>
  <conditionalFormatting sqref="AR1:AR1048576">
    <cfRule type="top10" dxfId="7" priority="7" bottom="1" rank="3"/>
    <cfRule type="top10" dxfId="6" priority="8" rank="3"/>
  </conditionalFormatting>
  <conditionalFormatting sqref="AS1:AS1048576">
    <cfRule type="top10" dxfId="5" priority="5" bottom="1" rank="3"/>
    <cfRule type="top10" dxfId="4" priority="6" rank="3"/>
  </conditionalFormatting>
  <conditionalFormatting sqref="AU1:AU1048576">
    <cfRule type="top10" dxfId="3" priority="4" rank="3"/>
  </conditionalFormatting>
  <conditionalFormatting sqref="AV1:AV1048576">
    <cfRule type="top10" dxfId="2" priority="3" rank="3"/>
    <cfRule type="top10" dxfId="1" priority="2" bottom="1" rank="3"/>
  </conditionalFormatting>
  <conditionalFormatting sqref="AZ1:AZ1048576">
    <cfRule type="top10" dxfId="0" priority="1" rank="3"/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All-Star Batters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</dc:creator>
  <cp:lastModifiedBy>Jake_Price</cp:lastModifiedBy>
  <dcterms:created xsi:type="dcterms:W3CDTF">2015-07-11T02:58:15Z</dcterms:created>
  <dcterms:modified xsi:type="dcterms:W3CDTF">2015-07-13T20:03:21Z</dcterms:modified>
</cp:coreProperties>
</file>